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<sst xmlns="http://schemas.openxmlformats.org/spreadsheetml/2006/main" count="134" uniqueCount="134">
  <si>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</si>
  <si>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</si>
  <si>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</si>
  <si>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</si>
  <si>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</si>
  <si>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</si>
  <si>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</si>
  <si>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</si>
  <si>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</si>
  <si>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</si>
  <si>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</si>
  <si>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</si>
  <si>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</si>
  <si>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</si>
  <si>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</si>
  <si>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</si>
  <si>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</si>
  <si>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</si>
  <si>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</si>
  <si>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</si>
  <si>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</si>
  <si>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</si>
  <si>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</si>
  <si>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</si>
  <si>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</si>
  <si>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</si>
  <si>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</si>
  <si>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</si>
  <si>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</si>
  <si>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</si>
  <si>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</si>
  <si>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</si>
  <si>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</si>
  <si>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</si>
  <si>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</si>
  <si>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</si>
  <si>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</si>
  <si>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</si>
  <si>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</si>
  <si>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</si>
  <si>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</si>
  <si>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</si>
  <si>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</si>
  <si>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</si>
  <si>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</si>
  <si>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</si>
  <si>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</si>
  <si>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</si>
  <si>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</si>
  <si>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</si>
  <si>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</si>
  <si>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</si>
  <si>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</si>
  <si>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</si>
  <si>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</si>
  <si>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</si>
  <si>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</si>
  <si>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</si>
  <si>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</si>
  <si>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</si>
  <si>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</si>
  <si>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</si>
  <si>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</si>
  <si>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</si>
  <si>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</si>
  <si>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</si>
  <si>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</si>
  <si>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</si>
  <si>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</si>
  <si>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</si>
  <si>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</si>
  <si>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</si>
  <si>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</si>
  <si>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</si>
  <si>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</si>
  <si>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</si>
  <si>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</si>
  <si>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</si>
  <si>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</si>
  <si>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</si>
  <si>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</si>
  <si>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</si>
  <si>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</si>
  <si>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</si>
  <si>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</si>
  <si>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</si>
  <si>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</si>
  <si>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</si>
  <si>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</si>
  <si>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</si>
  <si>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</si>
  <si>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</si>
  <si>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</si>
  <si>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</si>
  <si>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</si>
  <si>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</si>
  <si>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</si>
  <si>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</si>
  <si>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</si>
  <si>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</si>
  <si>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</si>
  <si>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</si>
  <si>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</si>
  <si>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</si>
  <si>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</si>
  <si>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</si>
  <si>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</si>
  <si>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</si>
  <si>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</si>
  <si>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</si>
  <si>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</si>
  <si>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</si>
  <si>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</si>
  <si>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</si>
  <si>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</si>
  <si>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</si>
  <si>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</si>
  <si>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</si>
  <si>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</si>
  <si>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</si>
  <si>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</si>
  <si>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</si>
  <si>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</si>
  <si>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</si>
  <si>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</si>
  <si>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</si>
  <si>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</si>
  <si>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</si>
  <si>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</si>
  <si>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</si>
  <si>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</si>
  <si>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</si>
  <si>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</si>
  <si>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08/08/16 - VENCIMENTO 16/08/16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</si>
</sst>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615734</v>
      </c>
      <c r="C7" s="9">
        <f t="shared" si="0"/>
        <v>783988</v>
      </c>
      <c r="D7" s="9">
        <f t="shared" si="0"/>
        <v>833212</v>
      </c>
      <c r="E7" s="9">
        <f t="shared" si="0"/>
        <v>543442</v>
      </c>
      <c r="F7" s="9">
        <f t="shared" si="0"/>
        <v>735230</v>
      </c>
      <c r="G7" s="9">
        <f t="shared" si="0"/>
        <v>1215051</v>
      </c>
      <c r="H7" s="9">
        <f t="shared" si="0"/>
        <v>569634</v>
      </c>
      <c r="I7" s="9">
        <f t="shared" si="0"/>
        <v>126811</v>
      </c>
      <c r="J7" s="9">
        <f t="shared" si="0"/>
        <v>335557</v>
      </c>
      <c r="K7" s="9">
        <f t="shared" si="0"/>
        <v>5758659</v>
      </c>
      <c r="L7" s="52"/>
    </row>
    <row r="8" spans="1:11" ht="17.25" customHeight="1">
      <c r="A8" s="10" t="s">
        <v>99</v>
      </c>
      <c r="B8" s="11">
        <f>B9+B12+B16</f>
        <v>305209</v>
      </c>
      <c r="C8" s="11">
        <f aca="true" t="shared" si="1" ref="C8:J8">C9+C12+C16</f>
        <v>397739</v>
      </c>
      <c r="D8" s="11">
        <f t="shared" si="1"/>
        <v>396709</v>
      </c>
      <c r="E8" s="11">
        <f t="shared" si="1"/>
        <v>278908</v>
      </c>
      <c r="F8" s="11">
        <f t="shared" si="1"/>
        <v>363629</v>
      </c>
      <c r="G8" s="11">
        <f t="shared" si="1"/>
        <v>603914</v>
      </c>
      <c r="H8" s="11">
        <f t="shared" si="1"/>
        <v>308546</v>
      </c>
      <c r="I8" s="11">
        <f t="shared" si="1"/>
        <v>58307</v>
      </c>
      <c r="J8" s="11">
        <f t="shared" si="1"/>
        <v>157715</v>
      </c>
      <c r="K8" s="11">
        <f>SUM(B8:J8)</f>
        <v>2870676</v>
      </c>
    </row>
    <row r="9" spans="1:11" ht="17.25" customHeight="1">
      <c r="A9" s="15" t="s">
        <v>17</v>
      </c>
      <c r="B9" s="13">
        <f>+B10+B11</f>
        <v>42409</v>
      </c>
      <c r="C9" s="13">
        <f aca="true" t="shared" si="2" ref="C9:J9">+C10+C11</f>
        <v>57403</v>
      </c>
      <c r="D9" s="13">
        <f t="shared" si="2"/>
        <v>52706</v>
      </c>
      <c r="E9" s="13">
        <f t="shared" si="2"/>
        <v>38971</v>
      </c>
      <c r="F9" s="13">
        <f t="shared" si="2"/>
        <v>44845</v>
      </c>
      <c r="G9" s="13">
        <f t="shared" si="2"/>
        <v>58104</v>
      </c>
      <c r="H9" s="13">
        <f t="shared" si="2"/>
        <v>51848</v>
      </c>
      <c r="I9" s="13">
        <f t="shared" si="2"/>
        <v>9135</v>
      </c>
      <c r="J9" s="13">
        <f t="shared" si="2"/>
        <v>19649</v>
      </c>
      <c r="K9" s="11">
        <f>SUM(B9:J9)</f>
        <v>375070</v>
      </c>
    </row>
    <row r="10" spans="1:11" ht="17.25" customHeight="1">
      <c r="A10" s="29" t="s">
        <v>18</v>
      </c>
      <c r="B10" s="13">
        <v>42409</v>
      </c>
      <c r="C10" s="13">
        <v>57403</v>
      </c>
      <c r="D10" s="13">
        <v>52706</v>
      </c>
      <c r="E10" s="13">
        <v>38971</v>
      </c>
      <c r="F10" s="13">
        <v>44845</v>
      </c>
      <c r="G10" s="13">
        <v>58104</v>
      </c>
      <c r="H10" s="13">
        <v>51848</v>
      </c>
      <c r="I10" s="13">
        <v>9135</v>
      </c>
      <c r="J10" s="13">
        <v>19649</v>
      </c>
      <c r="K10" s="11">
        <f>SUM(B10:J10)</f>
        <v>375070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227663</v>
      </c>
      <c r="C12" s="17">
        <f t="shared" si="3"/>
        <v>297381</v>
      </c>
      <c r="D12" s="17">
        <f t="shared" si="3"/>
        <v>299214</v>
      </c>
      <c r="E12" s="17">
        <f t="shared" si="3"/>
        <v>209212</v>
      </c>
      <c r="F12" s="17">
        <f t="shared" si="3"/>
        <v>272513</v>
      </c>
      <c r="G12" s="17">
        <f t="shared" si="3"/>
        <v>464647</v>
      </c>
      <c r="H12" s="17">
        <f t="shared" si="3"/>
        <v>225486</v>
      </c>
      <c r="I12" s="17">
        <f t="shared" si="3"/>
        <v>42005</v>
      </c>
      <c r="J12" s="17">
        <f t="shared" si="3"/>
        <v>119708</v>
      </c>
      <c r="K12" s="11">
        <f aca="true" t="shared" si="4" ref="K12:K27">SUM(B12:J12)</f>
        <v>2157829</v>
      </c>
    </row>
    <row r="13" spans="1:13" ht="17.25" customHeight="1">
      <c r="A13" s="14" t="s">
        <v>20</v>
      </c>
      <c r="B13" s="13">
        <v>105062</v>
      </c>
      <c r="C13" s="13">
        <v>147567</v>
      </c>
      <c r="D13" s="13">
        <v>153973</v>
      </c>
      <c r="E13" s="13">
        <v>104058</v>
      </c>
      <c r="F13" s="13">
        <v>132719</v>
      </c>
      <c r="G13" s="13">
        <v>214745</v>
      </c>
      <c r="H13" s="13">
        <v>99700</v>
      </c>
      <c r="I13" s="13">
        <v>22758</v>
      </c>
      <c r="J13" s="13">
        <v>61251</v>
      </c>
      <c r="K13" s="11">
        <f t="shared" si="4"/>
        <v>1041833</v>
      </c>
      <c r="L13" s="52"/>
      <c r="M13" s="53"/>
    </row>
    <row r="14" spans="1:12" ht="17.25" customHeight="1">
      <c r="A14" s="14" t="s">
        <v>21</v>
      </c>
      <c r="B14" s="13">
        <v>112920</v>
      </c>
      <c r="C14" s="13">
        <v>135074</v>
      </c>
      <c r="D14" s="13">
        <v>134641</v>
      </c>
      <c r="E14" s="13">
        <v>95897</v>
      </c>
      <c r="F14" s="13">
        <v>130482</v>
      </c>
      <c r="G14" s="13">
        <v>235494</v>
      </c>
      <c r="H14" s="13">
        <v>108939</v>
      </c>
      <c r="I14" s="13">
        <v>16691</v>
      </c>
      <c r="J14" s="13">
        <v>54898</v>
      </c>
      <c r="K14" s="11">
        <f t="shared" si="4"/>
        <v>1025036</v>
      </c>
      <c r="L14" s="52"/>
    </row>
    <row r="15" spans="1:11" ht="17.25" customHeight="1">
      <c r="A15" s="14" t="s">
        <v>22</v>
      </c>
      <c r="B15" s="13">
        <v>9681</v>
      </c>
      <c r="C15" s="13">
        <v>14740</v>
      </c>
      <c r="D15" s="13">
        <v>10600</v>
      </c>
      <c r="E15" s="13">
        <v>9257</v>
      </c>
      <c r="F15" s="13">
        <v>9312</v>
      </c>
      <c r="G15" s="13">
        <v>14408</v>
      </c>
      <c r="H15" s="13">
        <v>16847</v>
      </c>
      <c r="I15" s="13">
        <v>2556</v>
      </c>
      <c r="J15" s="13">
        <v>3559</v>
      </c>
      <c r="K15" s="11">
        <f t="shared" si="4"/>
        <v>90960</v>
      </c>
    </row>
    <row r="16" spans="1:11" ht="17.25" customHeight="1">
      <c r="A16" s="15" t="s">
        <v>95</v>
      </c>
      <c r="B16" s="13">
        <f>B17+B18+B19</f>
        <v>35137</v>
      </c>
      <c r="C16" s="13">
        <f aca="true" t="shared" si="5" ref="C16:J16">C17+C18+C19</f>
        <v>42955</v>
      </c>
      <c r="D16" s="13">
        <f t="shared" si="5"/>
        <v>44789</v>
      </c>
      <c r="E16" s="13">
        <f t="shared" si="5"/>
        <v>30725</v>
      </c>
      <c r="F16" s="13">
        <f t="shared" si="5"/>
        <v>46271</v>
      </c>
      <c r="G16" s="13">
        <f t="shared" si="5"/>
        <v>81163</v>
      </c>
      <c r="H16" s="13">
        <f t="shared" si="5"/>
        <v>31212</v>
      </c>
      <c r="I16" s="13">
        <f t="shared" si="5"/>
        <v>7167</v>
      </c>
      <c r="J16" s="13">
        <f t="shared" si="5"/>
        <v>18358</v>
      </c>
      <c r="K16" s="11">
        <f t="shared" si="4"/>
        <v>337777</v>
      </c>
    </row>
    <row r="17" spans="1:11" ht="17.25" customHeight="1">
      <c r="A17" s="14" t="s">
        <v>96</v>
      </c>
      <c r="B17" s="13">
        <v>21420</v>
      </c>
      <c r="C17" s="13">
        <v>28375</v>
      </c>
      <c r="D17" s="13">
        <v>27642</v>
      </c>
      <c r="E17" s="13">
        <v>19056</v>
      </c>
      <c r="F17" s="13">
        <v>29203</v>
      </c>
      <c r="G17" s="13">
        <v>49075</v>
      </c>
      <c r="H17" s="13">
        <v>20454</v>
      </c>
      <c r="I17" s="13">
        <v>4786</v>
      </c>
      <c r="J17" s="13">
        <v>11223</v>
      </c>
      <c r="K17" s="11">
        <f t="shared" si="4"/>
        <v>211234</v>
      </c>
    </row>
    <row r="18" spans="1:11" ht="17.25" customHeight="1">
      <c r="A18" s="14" t="s">
        <v>97</v>
      </c>
      <c r="B18" s="13">
        <v>12055</v>
      </c>
      <c r="C18" s="13">
        <v>12277</v>
      </c>
      <c r="D18" s="13">
        <v>15644</v>
      </c>
      <c r="E18" s="13">
        <v>10299</v>
      </c>
      <c r="F18" s="13">
        <v>15496</v>
      </c>
      <c r="G18" s="13">
        <v>29550</v>
      </c>
      <c r="H18" s="13">
        <v>8440</v>
      </c>
      <c r="I18" s="13">
        <v>2008</v>
      </c>
      <c r="J18" s="13">
        <v>6546</v>
      </c>
      <c r="K18" s="11">
        <f t="shared" si="4"/>
        <v>112315</v>
      </c>
    </row>
    <row r="19" spans="1:11" ht="17.25" customHeight="1">
      <c r="A19" s="14" t="s">
        <v>98</v>
      </c>
      <c r="B19" s="13">
        <v>1662</v>
      </c>
      <c r="C19" s="13">
        <v>2303</v>
      </c>
      <c r="D19" s="13">
        <v>1503</v>
      </c>
      <c r="E19" s="13">
        <v>1370</v>
      </c>
      <c r="F19" s="13">
        <v>1572</v>
      </c>
      <c r="G19" s="13">
        <v>2538</v>
      </c>
      <c r="H19" s="13">
        <v>2318</v>
      </c>
      <c r="I19" s="13">
        <v>373</v>
      </c>
      <c r="J19" s="13">
        <v>589</v>
      </c>
      <c r="K19" s="11">
        <f t="shared" si="4"/>
        <v>14228</v>
      </c>
    </row>
    <row r="20" spans="1:11" ht="17.25" customHeight="1">
      <c r="A20" s="16" t="s">
        <v>23</v>
      </c>
      <c r="B20" s="11">
        <f>+B21+B22+B23</f>
        <v>163697</v>
      </c>
      <c r="C20" s="11">
        <f aca="true" t="shared" si="6" ref="C20:J20">+C21+C22+C23</f>
        <v>183609</v>
      </c>
      <c r="D20" s="11">
        <f t="shared" si="6"/>
        <v>214828</v>
      </c>
      <c r="E20" s="11">
        <f t="shared" si="6"/>
        <v>132522</v>
      </c>
      <c r="F20" s="11">
        <f t="shared" si="6"/>
        <v>206708</v>
      </c>
      <c r="G20" s="11">
        <f t="shared" si="6"/>
        <v>382018</v>
      </c>
      <c r="H20" s="11">
        <f t="shared" si="6"/>
        <v>138919</v>
      </c>
      <c r="I20" s="11">
        <f t="shared" si="6"/>
        <v>32966</v>
      </c>
      <c r="J20" s="11">
        <f t="shared" si="6"/>
        <v>80295</v>
      </c>
      <c r="K20" s="11">
        <f t="shared" si="4"/>
        <v>1535562</v>
      </c>
    </row>
    <row r="21" spans="1:12" ht="17.25" customHeight="1">
      <c r="A21" s="12" t="s">
        <v>24</v>
      </c>
      <c r="B21" s="13">
        <v>83900</v>
      </c>
      <c r="C21" s="13">
        <v>103863</v>
      </c>
      <c r="D21" s="13">
        <v>123668</v>
      </c>
      <c r="E21" s="13">
        <v>74243</v>
      </c>
      <c r="F21" s="13">
        <v>113708</v>
      </c>
      <c r="G21" s="13">
        <v>194880</v>
      </c>
      <c r="H21" s="13">
        <v>75243</v>
      </c>
      <c r="I21" s="13">
        <v>19958</v>
      </c>
      <c r="J21" s="13">
        <v>44845</v>
      </c>
      <c r="K21" s="11">
        <f t="shared" si="4"/>
        <v>834308</v>
      </c>
      <c r="L21" s="52"/>
    </row>
    <row r="22" spans="1:12" ht="17.25" customHeight="1">
      <c r="A22" s="12" t="s">
        <v>25</v>
      </c>
      <c r="B22" s="13">
        <v>75494</v>
      </c>
      <c r="C22" s="13">
        <v>74481</v>
      </c>
      <c r="D22" s="13">
        <v>86490</v>
      </c>
      <c r="E22" s="13">
        <v>54970</v>
      </c>
      <c r="F22" s="13">
        <v>89102</v>
      </c>
      <c r="G22" s="13">
        <v>180090</v>
      </c>
      <c r="H22" s="13">
        <v>58066</v>
      </c>
      <c r="I22" s="13">
        <v>12077</v>
      </c>
      <c r="J22" s="13">
        <v>33925</v>
      </c>
      <c r="K22" s="11">
        <f t="shared" si="4"/>
        <v>664695</v>
      </c>
      <c r="L22" s="52"/>
    </row>
    <row r="23" spans="1:11" ht="17.25" customHeight="1">
      <c r="A23" s="12" t="s">
        <v>26</v>
      </c>
      <c r="B23" s="13">
        <v>4303</v>
      </c>
      <c r="C23" s="13">
        <v>5265</v>
      </c>
      <c r="D23" s="13">
        <v>4670</v>
      </c>
      <c r="E23" s="13">
        <v>3309</v>
      </c>
      <c r="F23" s="13">
        <v>3898</v>
      </c>
      <c r="G23" s="13">
        <v>7048</v>
      </c>
      <c r="H23" s="13">
        <v>5610</v>
      </c>
      <c r="I23" s="13">
        <v>931</v>
      </c>
      <c r="J23" s="13">
        <v>1525</v>
      </c>
      <c r="K23" s="11">
        <f t="shared" si="4"/>
        <v>36559</v>
      </c>
    </row>
    <row r="24" spans="1:11" ht="17.25" customHeight="1">
      <c r="A24" s="16" t="s">
        <v>27</v>
      </c>
      <c r="B24" s="13">
        <f>+B25+B26</f>
        <v>146828</v>
      </c>
      <c r="C24" s="13">
        <f aca="true" t="shared" si="7" ref="C24:J24">+C25+C26</f>
        <v>202640</v>
      </c>
      <c r="D24" s="13">
        <f t="shared" si="7"/>
        <v>221675</v>
      </c>
      <c r="E24" s="13">
        <f t="shared" si="7"/>
        <v>132012</v>
      </c>
      <c r="F24" s="13">
        <f t="shared" si="7"/>
        <v>164893</v>
      </c>
      <c r="G24" s="13">
        <f t="shared" si="7"/>
        <v>229119</v>
      </c>
      <c r="H24" s="13">
        <f t="shared" si="7"/>
        <v>112993</v>
      </c>
      <c r="I24" s="13">
        <f t="shared" si="7"/>
        <v>35538</v>
      </c>
      <c r="J24" s="13">
        <f t="shared" si="7"/>
        <v>97547</v>
      </c>
      <c r="K24" s="11">
        <f t="shared" si="4"/>
        <v>1343245</v>
      </c>
    </row>
    <row r="25" spans="1:12" ht="17.25" customHeight="1">
      <c r="A25" s="12" t="s">
        <v>131</v>
      </c>
      <c r="B25" s="13">
        <v>69217</v>
      </c>
      <c r="C25" s="13">
        <v>104680</v>
      </c>
      <c r="D25" s="13">
        <v>121464</v>
      </c>
      <c r="E25" s="13">
        <v>71194</v>
      </c>
      <c r="F25" s="13">
        <v>84885</v>
      </c>
      <c r="G25" s="13">
        <v>111580</v>
      </c>
      <c r="H25" s="13">
        <v>54286</v>
      </c>
      <c r="I25" s="13">
        <v>21668</v>
      </c>
      <c r="J25" s="13">
        <v>51298</v>
      </c>
      <c r="K25" s="11">
        <f t="shared" si="4"/>
        <v>690272</v>
      </c>
      <c r="L25" s="52"/>
    </row>
    <row r="26" spans="1:12" ht="17.25" customHeight="1">
      <c r="A26" s="12" t="s">
        <v>132</v>
      </c>
      <c r="B26" s="13">
        <v>77611</v>
      </c>
      <c r="C26" s="13">
        <v>97960</v>
      </c>
      <c r="D26" s="13">
        <v>100211</v>
      </c>
      <c r="E26" s="13">
        <v>60818</v>
      </c>
      <c r="F26" s="13">
        <v>80008</v>
      </c>
      <c r="G26" s="13">
        <v>117539</v>
      </c>
      <c r="H26" s="13">
        <v>58707</v>
      </c>
      <c r="I26" s="13">
        <v>13870</v>
      </c>
      <c r="J26" s="13">
        <v>46249</v>
      </c>
      <c r="K26" s="11">
        <f t="shared" si="4"/>
        <v>652973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9176</v>
      </c>
      <c r="I27" s="11">
        <v>0</v>
      </c>
      <c r="J27" s="11">
        <v>0</v>
      </c>
      <c r="K27" s="11">
        <f t="shared" si="4"/>
        <v>9176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5220.22</v>
      </c>
      <c r="I35" s="19">
        <v>0</v>
      </c>
      <c r="J35" s="19">
        <v>0</v>
      </c>
      <c r="K35" s="23">
        <f>SUM(B35:J35)</f>
        <v>5220.22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1698048.52</v>
      </c>
      <c r="C47" s="22">
        <f aca="true" t="shared" si="12" ref="C47:H47">+C48+C57</f>
        <v>2462943.8200000003</v>
      </c>
      <c r="D47" s="22">
        <f t="shared" si="12"/>
        <v>2944001.1999999997</v>
      </c>
      <c r="E47" s="22">
        <f t="shared" si="12"/>
        <v>1641119.4</v>
      </c>
      <c r="F47" s="22">
        <f t="shared" si="12"/>
        <v>2149947.29</v>
      </c>
      <c r="G47" s="22">
        <f t="shared" si="12"/>
        <v>3052989.51</v>
      </c>
      <c r="H47" s="22">
        <f t="shared" si="12"/>
        <v>1650030.03</v>
      </c>
      <c r="I47" s="22">
        <f>+I48+I57</f>
        <v>641626.12</v>
      </c>
      <c r="J47" s="22">
        <f>+J48+J57</f>
        <v>1022186.06</v>
      </c>
      <c r="K47" s="22">
        <f>SUM(B47:J47)</f>
        <v>17262891.95</v>
      </c>
    </row>
    <row r="48" spans="1:11" ht="17.25" customHeight="1">
      <c r="A48" s="16" t="s">
        <v>113</v>
      </c>
      <c r="B48" s="23">
        <f>SUM(B49:B56)</f>
        <v>1679196.03</v>
      </c>
      <c r="C48" s="23">
        <f aca="true" t="shared" si="13" ref="C48:J48">SUM(C49:C56)</f>
        <v>2438954.3100000005</v>
      </c>
      <c r="D48" s="23">
        <f t="shared" si="13"/>
        <v>2918128.42</v>
      </c>
      <c r="E48" s="23">
        <f t="shared" si="13"/>
        <v>1618402.6099999999</v>
      </c>
      <c r="F48" s="23">
        <f t="shared" si="13"/>
        <v>2126125.98</v>
      </c>
      <c r="G48" s="23">
        <f t="shared" si="13"/>
        <v>3022700.6399999997</v>
      </c>
      <c r="H48" s="23">
        <f t="shared" si="13"/>
        <v>1629828.8</v>
      </c>
      <c r="I48" s="23">
        <f t="shared" si="13"/>
        <v>641626.12</v>
      </c>
      <c r="J48" s="23">
        <f t="shared" si="13"/>
        <v>1008116.26</v>
      </c>
      <c r="K48" s="23">
        <f aca="true" t="shared" si="14" ref="K48:K57">SUM(B48:J48)</f>
        <v>17083079.17</v>
      </c>
    </row>
    <row r="49" spans="1:11" ht="17.25" customHeight="1">
      <c r="A49" s="34" t="s">
        <v>44</v>
      </c>
      <c r="B49" s="23">
        <f aca="true" t="shared" si="15" ref="B49:H49">ROUND(B30*B7,2)</f>
        <v>1678059.87</v>
      </c>
      <c r="C49" s="23">
        <f t="shared" si="15"/>
        <v>2431617.18</v>
      </c>
      <c r="D49" s="23">
        <f t="shared" si="15"/>
        <v>2915908.72</v>
      </c>
      <c r="E49" s="23">
        <f t="shared" si="15"/>
        <v>1617446.42</v>
      </c>
      <c r="F49" s="23">
        <f t="shared" si="15"/>
        <v>2124300.04</v>
      </c>
      <c r="G49" s="23">
        <f t="shared" si="15"/>
        <v>3020009.26</v>
      </c>
      <c r="H49" s="23">
        <f t="shared" si="15"/>
        <v>1623513.86</v>
      </c>
      <c r="I49" s="23">
        <f>ROUND(I30*I7,2)</f>
        <v>640560.4</v>
      </c>
      <c r="J49" s="23">
        <f>ROUND(J30*J7,2)</f>
        <v>1005899.22</v>
      </c>
      <c r="K49" s="23">
        <f t="shared" si="14"/>
        <v>17057314.97</v>
      </c>
    </row>
    <row r="50" spans="1:11" ht="17.25" customHeight="1">
      <c r="A50" s="34" t="s">
        <v>45</v>
      </c>
      <c r="B50" s="19">
        <v>0</v>
      </c>
      <c r="C50" s="23">
        <f>ROUND(C31*C7,2)</f>
        <v>5404.95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5404.95</v>
      </c>
    </row>
    <row r="51" spans="1:11" ht="17.25" customHeight="1">
      <c r="A51" s="67" t="s">
        <v>106</v>
      </c>
      <c r="B51" s="68">
        <f aca="true" t="shared" si="16" ref="B51:H51">ROUND(B32*B7,2)</f>
        <v>-2955.52</v>
      </c>
      <c r="C51" s="68">
        <f t="shared" si="16"/>
        <v>-3841.54</v>
      </c>
      <c r="D51" s="68">
        <f t="shared" si="16"/>
        <v>-4166.06</v>
      </c>
      <c r="E51" s="68">
        <f t="shared" si="16"/>
        <v>-2489.21</v>
      </c>
      <c r="F51" s="68">
        <f t="shared" si="16"/>
        <v>-3455.58</v>
      </c>
      <c r="G51" s="68">
        <f t="shared" si="16"/>
        <v>-4738.7</v>
      </c>
      <c r="H51" s="68">
        <f t="shared" si="16"/>
        <v>-2620.32</v>
      </c>
      <c r="I51" s="19">
        <v>0</v>
      </c>
      <c r="J51" s="19">
        <v>0</v>
      </c>
      <c r="K51" s="68">
        <f>SUM(B51:J51)</f>
        <v>-24266.929999999997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5220.22</v>
      </c>
      <c r="I53" s="31">
        <f>+I35</f>
        <v>0</v>
      </c>
      <c r="J53" s="31">
        <f>+J35</f>
        <v>0</v>
      </c>
      <c r="K53" s="23">
        <f t="shared" si="14"/>
        <v>5220.22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-391835.81</v>
      </c>
      <c r="C61" s="35">
        <f t="shared" si="17"/>
        <v>-240894.14</v>
      </c>
      <c r="D61" s="35">
        <f t="shared" si="17"/>
        <v>-278840.83999999997</v>
      </c>
      <c r="E61" s="35">
        <f t="shared" si="17"/>
        <v>-411356.21</v>
      </c>
      <c r="F61" s="35">
        <f t="shared" si="17"/>
        <v>-428773.48</v>
      </c>
      <c r="G61" s="35">
        <f t="shared" si="17"/>
        <v>-411636.47000000003</v>
      </c>
      <c r="H61" s="35">
        <f t="shared" si="17"/>
        <v>-210096.31</v>
      </c>
      <c r="I61" s="35">
        <f t="shared" si="17"/>
        <v>-101584.57</v>
      </c>
      <c r="J61" s="35">
        <f t="shared" si="17"/>
        <v>-84141.42</v>
      </c>
      <c r="K61" s="35">
        <f>SUM(B61:J61)</f>
        <v>-2559159.25</v>
      </c>
    </row>
    <row r="62" spans="1:11" ht="18.75" customHeight="1">
      <c r="A62" s="16" t="s">
        <v>75</v>
      </c>
      <c r="B62" s="35">
        <f aca="true" t="shared" si="18" ref="B62:J62">B63+B64+B65+B66+B67+B68</f>
        <v>-378586.68</v>
      </c>
      <c r="C62" s="35">
        <f t="shared" si="18"/>
        <v>-221569.07</v>
      </c>
      <c r="D62" s="35">
        <f t="shared" si="18"/>
        <v>-259578.31</v>
      </c>
      <c r="E62" s="35">
        <f t="shared" si="18"/>
        <v>-398605.78</v>
      </c>
      <c r="F62" s="35">
        <f t="shared" si="18"/>
        <v>-410871.08999999997</v>
      </c>
      <c r="G62" s="35">
        <f t="shared" si="18"/>
        <v>-384923.42000000004</v>
      </c>
      <c r="H62" s="35">
        <f t="shared" si="18"/>
        <v>-197022.4</v>
      </c>
      <c r="I62" s="35">
        <f t="shared" si="18"/>
        <v>-34713</v>
      </c>
      <c r="J62" s="35">
        <f t="shared" si="18"/>
        <v>-74666.2</v>
      </c>
      <c r="K62" s="35">
        <f aca="true" t="shared" si="19" ref="K62:K91">SUM(B62:J62)</f>
        <v>-2360535.95</v>
      </c>
    </row>
    <row r="63" spans="1:11" ht="18.75" customHeight="1">
      <c r="A63" s="12" t="s">
        <v>76</v>
      </c>
      <c r="B63" s="35">
        <f>-ROUND(B9*$D$3,2)</f>
        <v>-161154.2</v>
      </c>
      <c r="C63" s="35">
        <f aca="true" t="shared" si="20" ref="C63:J63">-ROUND(C9*$D$3,2)</f>
        <v>-218131.4</v>
      </c>
      <c r="D63" s="35">
        <f t="shared" si="20"/>
        <v>-200282.8</v>
      </c>
      <c r="E63" s="35">
        <f t="shared" si="20"/>
        <v>-148089.8</v>
      </c>
      <c r="F63" s="35">
        <f t="shared" si="20"/>
        <v>-170411</v>
      </c>
      <c r="G63" s="35">
        <f t="shared" si="20"/>
        <v>-220795.2</v>
      </c>
      <c r="H63" s="35">
        <f t="shared" si="20"/>
        <v>-197022.4</v>
      </c>
      <c r="I63" s="35">
        <f t="shared" si="20"/>
        <v>-34713</v>
      </c>
      <c r="J63" s="35">
        <f t="shared" si="20"/>
        <v>-74666.2</v>
      </c>
      <c r="K63" s="35">
        <f t="shared" si="19"/>
        <v>-1425265.9999999998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-2690.4</v>
      </c>
      <c r="C65" s="35">
        <v>-129.2</v>
      </c>
      <c r="D65" s="35">
        <v>-919.6</v>
      </c>
      <c r="E65" s="35">
        <v>-2310.4</v>
      </c>
      <c r="F65" s="35">
        <v>-1463</v>
      </c>
      <c r="G65" s="35">
        <v>-1459.2</v>
      </c>
      <c r="H65" s="19">
        <v>0</v>
      </c>
      <c r="I65" s="19">
        <v>0</v>
      </c>
      <c r="J65" s="19">
        <v>0</v>
      </c>
      <c r="K65" s="35">
        <f t="shared" si="19"/>
        <v>-8971.800000000001</v>
      </c>
    </row>
    <row r="66" spans="1:11" ht="18.75" customHeight="1">
      <c r="A66" s="12" t="s">
        <v>107</v>
      </c>
      <c r="B66" s="35">
        <v>-3442.8</v>
      </c>
      <c r="C66" s="35">
        <v>-319.2</v>
      </c>
      <c r="D66" s="35">
        <v>-1090.6</v>
      </c>
      <c r="E66" s="35">
        <v>-691.6</v>
      </c>
      <c r="F66" s="35">
        <v>0</v>
      </c>
      <c r="G66" s="35">
        <v>-611.8</v>
      </c>
      <c r="H66" s="19">
        <v>0</v>
      </c>
      <c r="I66" s="19">
        <v>0</v>
      </c>
      <c r="J66" s="19">
        <v>0</v>
      </c>
      <c r="K66" s="35">
        <f t="shared" si="19"/>
        <v>-6156.000000000001</v>
      </c>
    </row>
    <row r="67" spans="1:11" ht="18.75" customHeight="1">
      <c r="A67" s="12" t="s">
        <v>53</v>
      </c>
      <c r="B67" s="35">
        <v>-211299.28</v>
      </c>
      <c r="C67" s="35">
        <v>-2989.27</v>
      </c>
      <c r="D67" s="35">
        <v>-57285.31</v>
      </c>
      <c r="E67" s="35">
        <v>-247513.98</v>
      </c>
      <c r="F67" s="35">
        <v>-238997.09</v>
      </c>
      <c r="G67" s="35">
        <v>-162057.22</v>
      </c>
      <c r="H67" s="19">
        <v>0</v>
      </c>
      <c r="I67" s="19">
        <v>0</v>
      </c>
      <c r="J67" s="19">
        <v>0</v>
      </c>
      <c r="K67" s="35">
        <f t="shared" si="19"/>
        <v>-920142.1499999999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-19325.07</v>
      </c>
      <c r="D69" s="68">
        <f t="shared" si="21"/>
        <v>-19262.53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-26713.05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1306212.7100000002</v>
      </c>
      <c r="C104" s="24">
        <f t="shared" si="22"/>
        <v>2222049.6800000006</v>
      </c>
      <c r="D104" s="24">
        <f t="shared" si="22"/>
        <v>2665160.36</v>
      </c>
      <c r="E104" s="24">
        <f t="shared" si="22"/>
        <v>1229763.19</v>
      </c>
      <c r="F104" s="24">
        <f t="shared" si="22"/>
        <v>1721173.8100000003</v>
      </c>
      <c r="G104" s="24">
        <f t="shared" si="22"/>
        <v>2641353.04</v>
      </c>
      <c r="H104" s="24">
        <f t="shared" si="22"/>
        <v>1439933.7200000002</v>
      </c>
      <c r="I104" s="24">
        <f>+I105+I106</f>
        <v>540041.55</v>
      </c>
      <c r="J104" s="24">
        <f>+J105+J106</f>
        <v>938044.6400000001</v>
      </c>
      <c r="K104" s="48">
        <f>SUM(B104:J104)</f>
        <v>14703732.700000001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1287360.2200000002</v>
      </c>
      <c r="C105" s="24">
        <f t="shared" si="23"/>
        <v>2198060.170000001</v>
      </c>
      <c r="D105" s="24">
        <f t="shared" si="23"/>
        <v>2639287.58</v>
      </c>
      <c r="E105" s="24">
        <f t="shared" si="23"/>
        <v>1207046.4</v>
      </c>
      <c r="F105" s="24">
        <f t="shared" si="23"/>
        <v>1697352.5000000002</v>
      </c>
      <c r="G105" s="24">
        <f t="shared" si="23"/>
        <v>2611064.17</v>
      </c>
      <c r="H105" s="24">
        <f t="shared" si="23"/>
        <v>1419732.4900000002</v>
      </c>
      <c r="I105" s="24">
        <f t="shared" si="23"/>
        <v>540041.55</v>
      </c>
      <c r="J105" s="24">
        <f t="shared" si="23"/>
        <v>923974.8400000001</v>
      </c>
      <c r="K105" s="48">
        <f>SUM(B105:J105)</f>
        <v>14523919.920000002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14703732.700000003</v>
      </c>
      <c r="L112" s="54"/>
    </row>
    <row r="113" spans="1:11" ht="18.75" customHeight="1">
      <c r="A113" s="26" t="s">
        <v>71</v>
      </c>
      <c r="B113" s="27">
        <v>164965.24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164965.24</v>
      </c>
    </row>
    <row r="114" spans="1:11" ht="18.75" customHeight="1">
      <c r="A114" s="26" t="s">
        <v>72</v>
      </c>
      <c r="B114" s="27">
        <v>1141247.47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1141247.47</v>
      </c>
    </row>
    <row r="115" spans="1:11" ht="18.75" customHeight="1">
      <c r="A115" s="26" t="s">
        <v>73</v>
      </c>
      <c r="B115" s="40">
        <v>0</v>
      </c>
      <c r="C115" s="27">
        <f>+C104</f>
        <v>2222049.6800000006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2222049.6800000006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2665160.36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2665160.36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1229763.19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1229763.19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377525.55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377525.55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692689.69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692689.69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74707.4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74707.4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576251.17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576251.17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796872.32</v>
      </c>
      <c r="H122" s="40">
        <v>0</v>
      </c>
      <c r="I122" s="40">
        <v>0</v>
      </c>
      <c r="J122" s="40">
        <v>0</v>
      </c>
      <c r="K122" s="41">
        <f t="shared" si="25"/>
        <v>796872.32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61592.04</v>
      </c>
      <c r="H123" s="40">
        <v>0</v>
      </c>
      <c r="I123" s="40">
        <v>0</v>
      </c>
      <c r="J123" s="40">
        <v>0</v>
      </c>
      <c r="K123" s="41">
        <f t="shared" si="25"/>
        <v>61592.04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392477.15</v>
      </c>
      <c r="H124" s="40">
        <v>0</v>
      </c>
      <c r="I124" s="40">
        <v>0</v>
      </c>
      <c r="J124" s="40">
        <v>0</v>
      </c>
      <c r="K124" s="41">
        <f t="shared" si="25"/>
        <v>392477.15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373658.23</v>
      </c>
      <c r="H125" s="40">
        <v>0</v>
      </c>
      <c r="I125" s="40">
        <v>0</v>
      </c>
      <c r="J125" s="40">
        <v>0</v>
      </c>
      <c r="K125" s="41">
        <f t="shared" si="25"/>
        <v>373658.23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1016753.29</v>
      </c>
      <c r="H126" s="40">
        <v>0</v>
      </c>
      <c r="I126" s="40">
        <v>0</v>
      </c>
      <c r="J126" s="40">
        <v>0</v>
      </c>
      <c r="K126" s="41">
        <f t="shared" si="25"/>
        <v>1016753.29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518460.43</v>
      </c>
      <c r="I127" s="40">
        <v>0</v>
      </c>
      <c r="J127" s="40">
        <v>0</v>
      </c>
      <c r="K127" s="41">
        <f t="shared" si="25"/>
        <v>518460.43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921473.3</v>
      </c>
      <c r="I128" s="40">
        <v>0</v>
      </c>
      <c r="J128" s="40">
        <v>0</v>
      </c>
      <c r="K128" s="41">
        <f t="shared" si="25"/>
        <v>921473.3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540041.55</v>
      </c>
      <c r="J129" s="40">
        <v>0</v>
      </c>
      <c r="K129" s="41">
        <f t="shared" si="25"/>
        <v>540041.55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938044.64</v>
      </c>
      <c r="K130" s="44">
        <f t="shared" si="25"/>
        <v>938044.64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2016-08-15T18:55:24Z</dcterms:modified>
  <cp:category/>
  <cp:version/>
  <cp:contentType/>
  <cp:contentStatus/>
</cp:coreProperties>
</file>