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<sst xmlns="http://schemas.openxmlformats.org/spreadsheetml/2006/main" count="134" uniqueCount="134">
  <si>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</si>
  <si>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</si>
  <si>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</si>
  <si>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</si>
  <si>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</si>
  <si>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</si>
  <si>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</si>
  <si>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</si>
  <si>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</si>
  <si>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</si>
  <si>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</si>
  <si>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</si>
  <si>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</si>
  <si>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</si>
  <si>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</si>
  <si>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</si>
  <si>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</si>
  <si>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</si>
  <si>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</si>
  <si>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</si>
  <si>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</si>
  <si>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</si>
  <si>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</si>
  <si>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</si>
  <si>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</si>
  <si>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</si>
  <si>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</si>
  <si>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</si>
  <si>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</si>
  <si>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</si>
  <si>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</si>
  <si>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</si>
  <si>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</si>
  <si>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</si>
  <si>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</si>
  <si>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</si>
  <si>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</si>
  <si>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</si>
  <si>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</si>
  <si>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</si>
  <si>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</si>
  <si>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</si>
  <si>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</si>
  <si>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</si>
  <si>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</si>
  <si>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</si>
  <si>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</si>
  <si>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</si>
  <si>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</si>
  <si>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</si>
  <si>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</si>
  <si>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</si>
  <si>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</si>
  <si>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</si>
  <si>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</si>
  <si>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</si>
  <si>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</si>
  <si>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</si>
  <si>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</si>
  <si>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</si>
  <si>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</si>
  <si>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</si>
  <si>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</si>
  <si>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</si>
  <si>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</si>
  <si>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</si>
  <si>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</si>
  <si>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</si>
  <si>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</si>
  <si>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</si>
  <si>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</si>
  <si>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</si>
  <si>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</si>
  <si>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</si>
  <si>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</si>
  <si>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</si>
  <si>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</si>
  <si>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</si>
  <si>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</si>
  <si>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</si>
  <si>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</si>
  <si>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</si>
  <si>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</si>
  <si>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</si>
  <si>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</si>
  <si>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</si>
  <si>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</si>
  <si>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</si>
  <si>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</si>
  <si>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</si>
  <si>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</si>
  <si>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</si>
  <si>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</si>
  <si>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</si>
  <si>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</si>
  <si>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</si>
  <si>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</si>
  <si>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</si>
  <si>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</si>
  <si>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</si>
  <si>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</si>
  <si>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</si>
  <si>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</si>
  <si>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</si>
  <si>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</si>
  <si>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</si>
  <si>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</si>
  <si>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</si>
  <si>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</si>
  <si>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</si>
  <si>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</si>
  <si>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</si>
  <si>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</si>
  <si>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</si>
  <si>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</si>
  <si>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</si>
  <si>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</si>
  <si>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</si>
  <si>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</si>
  <si>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</si>
  <si>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</si>
  <si>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</si>
  <si>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</si>
  <si>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</si>
  <si>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</si>
  <si>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</si>
  <si>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</si>
  <si>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</si>
  <si>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</si>
  <si>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</si>
  <si>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</si>
  <si>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</si>
  <si>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</si>
  <si>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05/08/16 - VENCIMENTO 15/08/16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</si>
</sst>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609990</v>
      </c>
      <c r="C7" s="9">
        <f t="shared" si="0"/>
        <v>776498</v>
      </c>
      <c r="D7" s="9">
        <f t="shared" si="0"/>
        <v>830689</v>
      </c>
      <c r="E7" s="9">
        <f t="shared" si="0"/>
        <v>543734</v>
      </c>
      <c r="F7" s="9">
        <f t="shared" si="0"/>
        <v>734188</v>
      </c>
      <c r="G7" s="9">
        <f t="shared" si="0"/>
        <v>1221632</v>
      </c>
      <c r="H7" s="9">
        <f t="shared" si="0"/>
        <v>561661</v>
      </c>
      <c r="I7" s="9">
        <f t="shared" si="0"/>
        <v>121659</v>
      </c>
      <c r="J7" s="9">
        <f t="shared" si="0"/>
        <v>332573</v>
      </c>
      <c r="K7" s="9">
        <f t="shared" si="0"/>
        <v>5732624</v>
      </c>
      <c r="L7" s="52"/>
    </row>
    <row r="8" spans="1:11" ht="17.25" customHeight="1">
      <c r="A8" s="10" t="s">
        <v>99</v>
      </c>
      <c r="B8" s="11">
        <f>B9+B12+B16</f>
        <v>304205</v>
      </c>
      <c r="C8" s="11">
        <f aca="true" t="shared" si="1" ref="C8:J8">C9+C12+C16</f>
        <v>396691</v>
      </c>
      <c r="D8" s="11">
        <f t="shared" si="1"/>
        <v>398670</v>
      </c>
      <c r="E8" s="11">
        <f t="shared" si="1"/>
        <v>280826</v>
      </c>
      <c r="F8" s="11">
        <f t="shared" si="1"/>
        <v>364231</v>
      </c>
      <c r="G8" s="11">
        <f t="shared" si="1"/>
        <v>610774</v>
      </c>
      <c r="H8" s="11">
        <f t="shared" si="1"/>
        <v>306484</v>
      </c>
      <c r="I8" s="11">
        <f t="shared" si="1"/>
        <v>56319</v>
      </c>
      <c r="J8" s="11">
        <f t="shared" si="1"/>
        <v>157806</v>
      </c>
      <c r="K8" s="11">
        <f>SUM(B8:J8)</f>
        <v>2876006</v>
      </c>
    </row>
    <row r="9" spans="1:11" ht="17.25" customHeight="1">
      <c r="A9" s="15" t="s">
        <v>17</v>
      </c>
      <c r="B9" s="13">
        <f>+B10+B11</f>
        <v>40345</v>
      </c>
      <c r="C9" s="13">
        <f aca="true" t="shared" si="2" ref="C9:J9">+C10+C11</f>
        <v>55643</v>
      </c>
      <c r="D9" s="13">
        <f t="shared" si="2"/>
        <v>49875</v>
      </c>
      <c r="E9" s="13">
        <f t="shared" si="2"/>
        <v>37791</v>
      </c>
      <c r="F9" s="13">
        <f t="shared" si="2"/>
        <v>42305</v>
      </c>
      <c r="G9" s="13">
        <f t="shared" si="2"/>
        <v>54818</v>
      </c>
      <c r="H9" s="13">
        <f t="shared" si="2"/>
        <v>49450</v>
      </c>
      <c r="I9" s="13">
        <f t="shared" si="2"/>
        <v>8848</v>
      </c>
      <c r="J9" s="13">
        <f t="shared" si="2"/>
        <v>18327</v>
      </c>
      <c r="K9" s="11">
        <f>SUM(B9:J9)</f>
        <v>357402</v>
      </c>
    </row>
    <row r="10" spans="1:11" ht="17.25" customHeight="1">
      <c r="A10" s="29" t="s">
        <v>18</v>
      </c>
      <c r="B10" s="13">
        <v>40345</v>
      </c>
      <c r="C10" s="13">
        <v>55643</v>
      </c>
      <c r="D10" s="13">
        <v>49875</v>
      </c>
      <c r="E10" s="13">
        <v>37791</v>
      </c>
      <c r="F10" s="13">
        <v>42305</v>
      </c>
      <c r="G10" s="13">
        <v>54818</v>
      </c>
      <c r="H10" s="13">
        <v>49450</v>
      </c>
      <c r="I10" s="13">
        <v>8848</v>
      </c>
      <c r="J10" s="13">
        <v>18327</v>
      </c>
      <c r="K10" s="11">
        <f>SUM(B10:J10)</f>
        <v>357402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228440</v>
      </c>
      <c r="C12" s="17">
        <f t="shared" si="3"/>
        <v>298350</v>
      </c>
      <c r="D12" s="17">
        <f t="shared" si="3"/>
        <v>303721</v>
      </c>
      <c r="E12" s="17">
        <f t="shared" si="3"/>
        <v>211683</v>
      </c>
      <c r="F12" s="17">
        <f t="shared" si="3"/>
        <v>275032</v>
      </c>
      <c r="G12" s="17">
        <f t="shared" si="3"/>
        <v>473011</v>
      </c>
      <c r="H12" s="17">
        <f t="shared" si="3"/>
        <v>225772</v>
      </c>
      <c r="I12" s="17">
        <f t="shared" si="3"/>
        <v>40641</v>
      </c>
      <c r="J12" s="17">
        <f t="shared" si="3"/>
        <v>121114</v>
      </c>
      <c r="K12" s="11">
        <f aca="true" t="shared" si="4" ref="K12:K27">SUM(B12:J12)</f>
        <v>2177764</v>
      </c>
    </row>
    <row r="13" spans="1:13" ht="17.25" customHeight="1">
      <c r="A13" s="14" t="s">
        <v>20</v>
      </c>
      <c r="B13" s="13">
        <v>106812</v>
      </c>
      <c r="C13" s="13">
        <v>150550</v>
      </c>
      <c r="D13" s="13">
        <v>158238</v>
      </c>
      <c r="E13" s="13">
        <v>106891</v>
      </c>
      <c r="F13" s="13">
        <v>136829</v>
      </c>
      <c r="G13" s="13">
        <v>221171</v>
      </c>
      <c r="H13" s="13">
        <v>102316</v>
      </c>
      <c r="I13" s="13">
        <v>22339</v>
      </c>
      <c r="J13" s="13">
        <v>63010</v>
      </c>
      <c r="K13" s="11">
        <f t="shared" si="4"/>
        <v>1068156</v>
      </c>
      <c r="L13" s="52"/>
      <c r="M13" s="53"/>
    </row>
    <row r="14" spans="1:12" ht="17.25" customHeight="1">
      <c r="A14" s="14" t="s">
        <v>21</v>
      </c>
      <c r="B14" s="13">
        <v>113093</v>
      </c>
      <c r="C14" s="13">
        <v>134818</v>
      </c>
      <c r="D14" s="13">
        <v>136133</v>
      </c>
      <c r="E14" s="13">
        <v>96612</v>
      </c>
      <c r="F14" s="13">
        <v>130138</v>
      </c>
      <c r="G14" s="13">
        <v>239283</v>
      </c>
      <c r="H14" s="13">
        <v>109111</v>
      </c>
      <c r="I14" s="13">
        <v>16208</v>
      </c>
      <c r="J14" s="13">
        <v>55077</v>
      </c>
      <c r="K14" s="11">
        <f t="shared" si="4"/>
        <v>1030473</v>
      </c>
      <c r="L14" s="52"/>
    </row>
    <row r="15" spans="1:11" ht="17.25" customHeight="1">
      <c r="A15" s="14" t="s">
        <v>22</v>
      </c>
      <c r="B15" s="13">
        <v>8535</v>
      </c>
      <c r="C15" s="13">
        <v>12982</v>
      </c>
      <c r="D15" s="13">
        <v>9350</v>
      </c>
      <c r="E15" s="13">
        <v>8180</v>
      </c>
      <c r="F15" s="13">
        <v>8065</v>
      </c>
      <c r="G15" s="13">
        <v>12557</v>
      </c>
      <c r="H15" s="13">
        <v>14345</v>
      </c>
      <c r="I15" s="13">
        <v>2094</v>
      </c>
      <c r="J15" s="13">
        <v>3027</v>
      </c>
      <c r="K15" s="11">
        <f t="shared" si="4"/>
        <v>79135</v>
      </c>
    </row>
    <row r="16" spans="1:11" ht="17.25" customHeight="1">
      <c r="A16" s="15" t="s">
        <v>95</v>
      </c>
      <c r="B16" s="13">
        <f>B17+B18+B19</f>
        <v>35420</v>
      </c>
      <c r="C16" s="13">
        <f aca="true" t="shared" si="5" ref="C16:J16">C17+C18+C19</f>
        <v>42698</v>
      </c>
      <c r="D16" s="13">
        <f t="shared" si="5"/>
        <v>45074</v>
      </c>
      <c r="E16" s="13">
        <f t="shared" si="5"/>
        <v>31352</v>
      </c>
      <c r="F16" s="13">
        <f t="shared" si="5"/>
        <v>46894</v>
      </c>
      <c r="G16" s="13">
        <f t="shared" si="5"/>
        <v>82945</v>
      </c>
      <c r="H16" s="13">
        <f t="shared" si="5"/>
        <v>31262</v>
      </c>
      <c r="I16" s="13">
        <f t="shared" si="5"/>
        <v>6830</v>
      </c>
      <c r="J16" s="13">
        <f t="shared" si="5"/>
        <v>18365</v>
      </c>
      <c r="K16" s="11">
        <f t="shared" si="4"/>
        <v>340840</v>
      </c>
    </row>
    <row r="17" spans="1:11" ht="17.25" customHeight="1">
      <c r="A17" s="14" t="s">
        <v>96</v>
      </c>
      <c r="B17" s="13">
        <v>21632</v>
      </c>
      <c r="C17" s="13">
        <v>28396</v>
      </c>
      <c r="D17" s="13">
        <v>27999</v>
      </c>
      <c r="E17" s="13">
        <v>19770</v>
      </c>
      <c r="F17" s="13">
        <v>29504</v>
      </c>
      <c r="G17" s="13">
        <v>49639</v>
      </c>
      <c r="H17" s="13">
        <v>20413</v>
      </c>
      <c r="I17" s="13">
        <v>4626</v>
      </c>
      <c r="J17" s="13">
        <v>11292</v>
      </c>
      <c r="K17" s="11">
        <f t="shared" si="4"/>
        <v>213271</v>
      </c>
    </row>
    <row r="18" spans="1:11" ht="17.25" customHeight="1">
      <c r="A18" s="14" t="s">
        <v>97</v>
      </c>
      <c r="B18" s="13">
        <v>12486</v>
      </c>
      <c r="C18" s="13">
        <v>12465</v>
      </c>
      <c r="D18" s="13">
        <v>15889</v>
      </c>
      <c r="E18" s="13">
        <v>10490</v>
      </c>
      <c r="F18" s="13">
        <v>16212</v>
      </c>
      <c r="G18" s="13">
        <v>31354</v>
      </c>
      <c r="H18" s="13">
        <v>9018</v>
      </c>
      <c r="I18" s="13">
        <v>1957</v>
      </c>
      <c r="J18" s="13">
        <v>6630</v>
      </c>
      <c r="K18" s="11">
        <f t="shared" si="4"/>
        <v>116501</v>
      </c>
    </row>
    <row r="19" spans="1:11" ht="17.25" customHeight="1">
      <c r="A19" s="14" t="s">
        <v>98</v>
      </c>
      <c r="B19" s="13">
        <v>1302</v>
      </c>
      <c r="C19" s="13">
        <v>1837</v>
      </c>
      <c r="D19" s="13">
        <v>1186</v>
      </c>
      <c r="E19" s="13">
        <v>1092</v>
      </c>
      <c r="F19" s="13">
        <v>1178</v>
      </c>
      <c r="G19" s="13">
        <v>1952</v>
      </c>
      <c r="H19" s="13">
        <v>1831</v>
      </c>
      <c r="I19" s="13">
        <v>247</v>
      </c>
      <c r="J19" s="13">
        <v>443</v>
      </c>
      <c r="K19" s="11">
        <f t="shared" si="4"/>
        <v>11068</v>
      </c>
    </row>
    <row r="20" spans="1:11" ht="17.25" customHeight="1">
      <c r="A20" s="16" t="s">
        <v>23</v>
      </c>
      <c r="B20" s="11">
        <f>+B21+B22+B23</f>
        <v>164509</v>
      </c>
      <c r="C20" s="11">
        <f aca="true" t="shared" si="6" ref="C20:J20">+C21+C22+C23</f>
        <v>186085</v>
      </c>
      <c r="D20" s="11">
        <f t="shared" si="6"/>
        <v>217118</v>
      </c>
      <c r="E20" s="11">
        <f t="shared" si="6"/>
        <v>135000</v>
      </c>
      <c r="F20" s="11">
        <f t="shared" si="6"/>
        <v>211454</v>
      </c>
      <c r="G20" s="11">
        <f t="shared" si="6"/>
        <v>392807</v>
      </c>
      <c r="H20" s="11">
        <f t="shared" si="6"/>
        <v>139401</v>
      </c>
      <c r="I20" s="11">
        <f t="shared" si="6"/>
        <v>32383</v>
      </c>
      <c r="J20" s="11">
        <f t="shared" si="6"/>
        <v>81116</v>
      </c>
      <c r="K20" s="11">
        <f t="shared" si="4"/>
        <v>1559873</v>
      </c>
    </row>
    <row r="21" spans="1:12" ht="17.25" customHeight="1">
      <c r="A21" s="12" t="s">
        <v>24</v>
      </c>
      <c r="B21" s="13">
        <v>85412</v>
      </c>
      <c r="C21" s="13">
        <v>106227</v>
      </c>
      <c r="D21" s="13">
        <v>126042</v>
      </c>
      <c r="E21" s="13">
        <v>76539</v>
      </c>
      <c r="F21" s="13">
        <v>117716</v>
      </c>
      <c r="G21" s="13">
        <v>201598</v>
      </c>
      <c r="H21" s="13">
        <v>75376</v>
      </c>
      <c r="I21" s="13">
        <v>19784</v>
      </c>
      <c r="J21" s="13">
        <v>46281</v>
      </c>
      <c r="K21" s="11">
        <f t="shared" si="4"/>
        <v>854975</v>
      </c>
      <c r="L21" s="52"/>
    </row>
    <row r="22" spans="1:12" ht="17.25" customHeight="1">
      <c r="A22" s="12" t="s">
        <v>25</v>
      </c>
      <c r="B22" s="13">
        <v>75296</v>
      </c>
      <c r="C22" s="13">
        <v>74843</v>
      </c>
      <c r="D22" s="13">
        <v>86950</v>
      </c>
      <c r="E22" s="13">
        <v>55375</v>
      </c>
      <c r="F22" s="13">
        <v>90294</v>
      </c>
      <c r="G22" s="13">
        <v>184859</v>
      </c>
      <c r="H22" s="13">
        <v>59209</v>
      </c>
      <c r="I22" s="13">
        <v>11793</v>
      </c>
      <c r="J22" s="13">
        <v>33476</v>
      </c>
      <c r="K22" s="11">
        <f t="shared" si="4"/>
        <v>672095</v>
      </c>
      <c r="L22" s="52"/>
    </row>
    <row r="23" spans="1:11" ht="17.25" customHeight="1">
      <c r="A23" s="12" t="s">
        <v>26</v>
      </c>
      <c r="B23" s="13">
        <v>3801</v>
      </c>
      <c r="C23" s="13">
        <v>5015</v>
      </c>
      <c r="D23" s="13">
        <v>4126</v>
      </c>
      <c r="E23" s="13">
        <v>3086</v>
      </c>
      <c r="F23" s="13">
        <v>3444</v>
      </c>
      <c r="G23" s="13">
        <v>6350</v>
      </c>
      <c r="H23" s="13">
        <v>4816</v>
      </c>
      <c r="I23" s="13">
        <v>806</v>
      </c>
      <c r="J23" s="13">
        <v>1359</v>
      </c>
      <c r="K23" s="11">
        <f t="shared" si="4"/>
        <v>32803</v>
      </c>
    </row>
    <row r="24" spans="1:11" ht="17.25" customHeight="1">
      <c r="A24" s="16" t="s">
        <v>27</v>
      </c>
      <c r="B24" s="13">
        <f>+B25+B26</f>
        <v>141276</v>
      </c>
      <c r="C24" s="13">
        <f aca="true" t="shared" si="7" ref="C24:J24">+C25+C26</f>
        <v>193722</v>
      </c>
      <c r="D24" s="13">
        <f t="shared" si="7"/>
        <v>214901</v>
      </c>
      <c r="E24" s="13">
        <f t="shared" si="7"/>
        <v>127908</v>
      </c>
      <c r="F24" s="13">
        <f t="shared" si="7"/>
        <v>158503</v>
      </c>
      <c r="G24" s="13">
        <f t="shared" si="7"/>
        <v>218051</v>
      </c>
      <c r="H24" s="13">
        <f t="shared" si="7"/>
        <v>107483</v>
      </c>
      <c r="I24" s="13">
        <f t="shared" si="7"/>
        <v>32957</v>
      </c>
      <c r="J24" s="13">
        <f t="shared" si="7"/>
        <v>93651</v>
      </c>
      <c r="K24" s="11">
        <f t="shared" si="4"/>
        <v>1288452</v>
      </c>
    </row>
    <row r="25" spans="1:12" ht="17.25" customHeight="1">
      <c r="A25" s="12" t="s">
        <v>131</v>
      </c>
      <c r="B25" s="13">
        <v>69835</v>
      </c>
      <c r="C25" s="13">
        <v>105263</v>
      </c>
      <c r="D25" s="13">
        <v>124339</v>
      </c>
      <c r="E25" s="13">
        <v>71904</v>
      </c>
      <c r="F25" s="13">
        <v>86076</v>
      </c>
      <c r="G25" s="13">
        <v>111680</v>
      </c>
      <c r="H25" s="13">
        <v>53730</v>
      </c>
      <c r="I25" s="13">
        <v>21050</v>
      </c>
      <c r="J25" s="13">
        <v>52169</v>
      </c>
      <c r="K25" s="11">
        <f t="shared" si="4"/>
        <v>696046</v>
      </c>
      <c r="L25" s="52"/>
    </row>
    <row r="26" spans="1:12" ht="17.25" customHeight="1">
      <c r="A26" s="12" t="s">
        <v>132</v>
      </c>
      <c r="B26" s="13">
        <v>71441</v>
      </c>
      <c r="C26" s="13">
        <v>88459</v>
      </c>
      <c r="D26" s="13">
        <v>90562</v>
      </c>
      <c r="E26" s="13">
        <v>56004</v>
      </c>
      <c r="F26" s="13">
        <v>72427</v>
      </c>
      <c r="G26" s="13">
        <v>106371</v>
      </c>
      <c r="H26" s="13">
        <v>53753</v>
      </c>
      <c r="I26" s="13">
        <v>11907</v>
      </c>
      <c r="J26" s="13">
        <v>41482</v>
      </c>
      <c r="K26" s="11">
        <f t="shared" si="4"/>
        <v>592406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8293</v>
      </c>
      <c r="I27" s="11">
        <v>0</v>
      </c>
      <c r="J27" s="11">
        <v>0</v>
      </c>
      <c r="K27" s="11">
        <f t="shared" si="4"/>
        <v>8293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2.7205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2.8846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2.7253</v>
      </c>
      <c r="C30" s="32">
        <v>3.1016</v>
      </c>
      <c r="D30" s="32">
        <v>3.4996</v>
      </c>
      <c r="E30" s="32">
        <v>2.9763</v>
      </c>
      <c r="F30" s="32">
        <v>2.8893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61">
        <v>-0.0048</v>
      </c>
      <c r="C32" s="61">
        <v>-0.0049</v>
      </c>
      <c r="D32" s="61">
        <v>-0.005</v>
      </c>
      <c r="E32" s="61">
        <v>-0.00458045</v>
      </c>
      <c r="F32" s="61">
        <v>-0.0047</v>
      </c>
      <c r="G32" s="61">
        <v>-0.0039</v>
      </c>
      <c r="H32" s="61">
        <v>-0.0046</v>
      </c>
      <c r="I32" s="11">
        <v>0</v>
      </c>
      <c r="J32" s="11">
        <v>0</v>
      </c>
      <c r="K32" s="62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7736.86</v>
      </c>
      <c r="I35" s="19">
        <v>0</v>
      </c>
      <c r="J35" s="19">
        <v>0</v>
      </c>
      <c r="K35" s="23">
        <f>SUM(B35:J35)</f>
        <v>7736.86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3" t="s">
        <v>104</v>
      </c>
      <c r="B43" s="64">
        <f>ROUND(B44*B45,2)</f>
        <v>4091.68</v>
      </c>
      <c r="C43" s="64">
        <f>ROUND(C44*C45,2)</f>
        <v>5773.72</v>
      </c>
      <c r="D43" s="64">
        <f aca="true" t="shared" si="11" ref="D43:J43">ROUND(D44*D45,2)</f>
        <v>6385.76</v>
      </c>
      <c r="E43" s="64">
        <f t="shared" si="11"/>
        <v>3445.4</v>
      </c>
      <c r="F43" s="64">
        <f t="shared" si="11"/>
        <v>5281.52</v>
      </c>
      <c r="G43" s="64">
        <f t="shared" si="11"/>
        <v>7430.08</v>
      </c>
      <c r="H43" s="64">
        <f t="shared" si="11"/>
        <v>3715.04</v>
      </c>
      <c r="I43" s="64">
        <f t="shared" si="11"/>
        <v>1065.72</v>
      </c>
      <c r="J43" s="64">
        <f t="shared" si="11"/>
        <v>2217.04</v>
      </c>
      <c r="K43" s="64">
        <f t="shared" si="10"/>
        <v>39405.96000000001</v>
      </c>
    </row>
    <row r="44" spans="1:11" ht="17.25" customHeight="1">
      <c r="A44" s="65" t="s">
        <v>41</v>
      </c>
      <c r="B44" s="66">
        <v>956</v>
      </c>
      <c r="C44" s="66">
        <v>1349</v>
      </c>
      <c r="D44" s="66">
        <v>1492</v>
      </c>
      <c r="E44" s="66">
        <v>805</v>
      </c>
      <c r="F44" s="66">
        <v>1234</v>
      </c>
      <c r="G44" s="66">
        <v>1736</v>
      </c>
      <c r="H44" s="66">
        <v>868</v>
      </c>
      <c r="I44" s="66">
        <v>249</v>
      </c>
      <c r="J44" s="66">
        <v>518</v>
      </c>
      <c r="K44" s="66">
        <f t="shared" si="10"/>
        <v>9207</v>
      </c>
    </row>
    <row r="45" spans="1:12" ht="17.25" customHeight="1">
      <c r="A45" s="65" t="s">
        <v>42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1682421.97</v>
      </c>
      <c r="C47" s="22">
        <f aca="true" t="shared" si="12" ref="C47:H47">+C48+C57</f>
        <v>2439697.91</v>
      </c>
      <c r="D47" s="22">
        <f t="shared" si="12"/>
        <v>2935184.3099999996</v>
      </c>
      <c r="E47" s="22">
        <f t="shared" si="12"/>
        <v>1641987.14</v>
      </c>
      <c r="F47" s="22">
        <f t="shared" si="12"/>
        <v>2146941.54</v>
      </c>
      <c r="G47" s="22">
        <f t="shared" si="12"/>
        <v>3069320.93</v>
      </c>
      <c r="H47" s="22">
        <f t="shared" si="12"/>
        <v>1629859.5100000002</v>
      </c>
      <c r="I47" s="22">
        <f>+I48+I57</f>
        <v>615601.83</v>
      </c>
      <c r="J47" s="22">
        <f>+J48+J57</f>
        <v>1013240.92</v>
      </c>
      <c r="K47" s="22">
        <f>SUM(B47:J47)</f>
        <v>17174256.060000002</v>
      </c>
    </row>
    <row r="48" spans="1:11" ht="17.25" customHeight="1">
      <c r="A48" s="16" t="s">
        <v>113</v>
      </c>
      <c r="B48" s="23">
        <f>SUM(B49:B56)</f>
        <v>1663569.48</v>
      </c>
      <c r="C48" s="23">
        <f aca="true" t="shared" si="13" ref="C48:J48">SUM(C49:C56)</f>
        <v>2415708.4000000004</v>
      </c>
      <c r="D48" s="23">
        <f t="shared" si="13"/>
        <v>2909311.53</v>
      </c>
      <c r="E48" s="23">
        <f t="shared" si="13"/>
        <v>1619270.3499999999</v>
      </c>
      <c r="F48" s="23">
        <f t="shared" si="13"/>
        <v>2123120.23</v>
      </c>
      <c r="G48" s="23">
        <f t="shared" si="13"/>
        <v>3039032.06</v>
      </c>
      <c r="H48" s="23">
        <f t="shared" si="13"/>
        <v>1609658.2800000003</v>
      </c>
      <c r="I48" s="23">
        <f t="shared" si="13"/>
        <v>615601.83</v>
      </c>
      <c r="J48" s="23">
        <f t="shared" si="13"/>
        <v>999171.12</v>
      </c>
      <c r="K48" s="23">
        <f aca="true" t="shared" si="14" ref="K48:K57">SUM(B48:J48)</f>
        <v>16994443.28</v>
      </c>
    </row>
    <row r="49" spans="1:11" ht="17.25" customHeight="1">
      <c r="A49" s="34" t="s">
        <v>44</v>
      </c>
      <c r="B49" s="23">
        <f aca="true" t="shared" si="15" ref="B49:H49">ROUND(B30*B7,2)</f>
        <v>1662405.75</v>
      </c>
      <c r="C49" s="23">
        <f t="shared" si="15"/>
        <v>2408386.2</v>
      </c>
      <c r="D49" s="23">
        <f t="shared" si="15"/>
        <v>2907079.22</v>
      </c>
      <c r="E49" s="23">
        <f t="shared" si="15"/>
        <v>1618315.5</v>
      </c>
      <c r="F49" s="23">
        <f t="shared" si="15"/>
        <v>2121289.39</v>
      </c>
      <c r="G49" s="23">
        <f t="shared" si="15"/>
        <v>3036366.34</v>
      </c>
      <c r="H49" s="23">
        <f t="shared" si="15"/>
        <v>1600790.02</v>
      </c>
      <c r="I49" s="23">
        <f>ROUND(I30*I7,2)</f>
        <v>614536.11</v>
      </c>
      <c r="J49" s="23">
        <f>ROUND(J30*J7,2)</f>
        <v>996954.08</v>
      </c>
      <c r="K49" s="23">
        <f t="shared" si="14"/>
        <v>16966122.61</v>
      </c>
    </row>
    <row r="50" spans="1:11" ht="17.25" customHeight="1">
      <c r="A50" s="34" t="s">
        <v>45</v>
      </c>
      <c r="B50" s="19">
        <v>0</v>
      </c>
      <c r="C50" s="23">
        <f>ROUND(C31*C7,2)</f>
        <v>5353.32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5353.32</v>
      </c>
    </row>
    <row r="51" spans="1:11" ht="17.25" customHeight="1">
      <c r="A51" s="67" t="s">
        <v>106</v>
      </c>
      <c r="B51" s="68">
        <f aca="true" t="shared" si="16" ref="B51:H51">ROUND(B32*B7,2)</f>
        <v>-2927.95</v>
      </c>
      <c r="C51" s="68">
        <f t="shared" si="16"/>
        <v>-3804.84</v>
      </c>
      <c r="D51" s="68">
        <f t="shared" si="16"/>
        <v>-4153.45</v>
      </c>
      <c r="E51" s="68">
        <f t="shared" si="16"/>
        <v>-2490.55</v>
      </c>
      <c r="F51" s="68">
        <f t="shared" si="16"/>
        <v>-3450.68</v>
      </c>
      <c r="G51" s="68">
        <f t="shared" si="16"/>
        <v>-4764.36</v>
      </c>
      <c r="H51" s="68">
        <f t="shared" si="16"/>
        <v>-2583.64</v>
      </c>
      <c r="I51" s="19">
        <v>0</v>
      </c>
      <c r="J51" s="19">
        <v>0</v>
      </c>
      <c r="K51" s="68">
        <f>SUM(B51:J51)</f>
        <v>-24175.47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7736.86</v>
      </c>
      <c r="I53" s="31">
        <f>+I35</f>
        <v>0</v>
      </c>
      <c r="J53" s="31">
        <f>+J35</f>
        <v>0</v>
      </c>
      <c r="K53" s="23">
        <f t="shared" si="14"/>
        <v>7736.86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18852.49</v>
      </c>
      <c r="C57" s="36">
        <v>23989.51</v>
      </c>
      <c r="D57" s="36">
        <v>25872.78</v>
      </c>
      <c r="E57" s="36">
        <v>22716.79</v>
      </c>
      <c r="F57" s="36">
        <v>23821.31</v>
      </c>
      <c r="G57" s="36">
        <v>30288.87</v>
      </c>
      <c r="H57" s="36">
        <v>20201.23</v>
      </c>
      <c r="I57" s="19">
        <v>0</v>
      </c>
      <c r="J57" s="36">
        <v>14069.8</v>
      </c>
      <c r="K57" s="36">
        <f t="shared" si="14"/>
        <v>179812.78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-234158.42</v>
      </c>
      <c r="C61" s="35">
        <f t="shared" si="17"/>
        <v>-360787.24</v>
      </c>
      <c r="D61" s="35">
        <f t="shared" si="17"/>
        <v>-254827.77999999997</v>
      </c>
      <c r="E61" s="35">
        <f t="shared" si="17"/>
        <v>-294563.38999999996</v>
      </c>
      <c r="F61" s="35">
        <f t="shared" si="17"/>
        <v>-280983.54</v>
      </c>
      <c r="G61" s="35">
        <f t="shared" si="17"/>
        <v>-339256.64999999997</v>
      </c>
      <c r="H61" s="35">
        <f t="shared" si="17"/>
        <v>-207067.06</v>
      </c>
      <c r="I61" s="35">
        <f t="shared" si="17"/>
        <v>-109593.21000000002</v>
      </c>
      <c r="J61" s="35">
        <f t="shared" si="17"/>
        <v>-82150.23000000001</v>
      </c>
      <c r="K61" s="35">
        <f>SUM(B61:J61)</f>
        <v>-2163387.52</v>
      </c>
    </row>
    <row r="62" spans="1:11" ht="18.75" customHeight="1">
      <c r="A62" s="16" t="s">
        <v>75</v>
      </c>
      <c r="B62" s="35">
        <f aca="true" t="shared" si="18" ref="B62:J62">B63+B64+B65+B66+B67+B68</f>
        <v>-217096.76</v>
      </c>
      <c r="C62" s="35">
        <f t="shared" si="18"/>
        <v>-214549.32</v>
      </c>
      <c r="D62" s="35">
        <f t="shared" si="18"/>
        <v>-209237.11</v>
      </c>
      <c r="E62" s="35">
        <f t="shared" si="18"/>
        <v>-257934.83999999997</v>
      </c>
      <c r="F62" s="35">
        <f t="shared" si="18"/>
        <v>-242702.12</v>
      </c>
      <c r="G62" s="35">
        <f t="shared" si="18"/>
        <v>-273601.92</v>
      </c>
      <c r="H62" s="35">
        <f t="shared" si="18"/>
        <v>-187910</v>
      </c>
      <c r="I62" s="35">
        <f t="shared" si="18"/>
        <v>-33622.4</v>
      </c>
      <c r="J62" s="35">
        <f t="shared" si="18"/>
        <v>-69642.6</v>
      </c>
      <c r="K62" s="35">
        <f aca="true" t="shared" si="19" ref="K62:K91">SUM(B62:J62)</f>
        <v>-1706297.0699999998</v>
      </c>
    </row>
    <row r="63" spans="1:11" ht="18.75" customHeight="1">
      <c r="A63" s="12" t="s">
        <v>76</v>
      </c>
      <c r="B63" s="35">
        <f>-ROUND(B9*$D$3,2)</f>
        <v>-153311</v>
      </c>
      <c r="C63" s="35">
        <f aca="true" t="shared" si="20" ref="C63:J63">-ROUND(C9*$D$3,2)</f>
        <v>-211443.4</v>
      </c>
      <c r="D63" s="35">
        <f t="shared" si="20"/>
        <v>-189525</v>
      </c>
      <c r="E63" s="35">
        <f t="shared" si="20"/>
        <v>-143605.8</v>
      </c>
      <c r="F63" s="35">
        <f t="shared" si="20"/>
        <v>-160759</v>
      </c>
      <c r="G63" s="35">
        <f t="shared" si="20"/>
        <v>-208308.4</v>
      </c>
      <c r="H63" s="35">
        <f t="shared" si="20"/>
        <v>-187910</v>
      </c>
      <c r="I63" s="35">
        <f t="shared" si="20"/>
        <v>-33622.4</v>
      </c>
      <c r="J63" s="35">
        <f t="shared" si="20"/>
        <v>-69642.6</v>
      </c>
      <c r="K63" s="35">
        <f t="shared" si="19"/>
        <v>-1358127.5999999999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-832.2</v>
      </c>
      <c r="C65" s="35">
        <v>-254.6</v>
      </c>
      <c r="D65" s="35">
        <v>-311.6</v>
      </c>
      <c r="E65" s="35">
        <v>-1261.6</v>
      </c>
      <c r="F65" s="35">
        <v>-520.6</v>
      </c>
      <c r="G65" s="35">
        <v>-592.8</v>
      </c>
      <c r="H65" s="19">
        <v>0</v>
      </c>
      <c r="I65" s="19">
        <v>0</v>
      </c>
      <c r="J65" s="19">
        <v>0</v>
      </c>
      <c r="K65" s="35">
        <f t="shared" si="19"/>
        <v>-3773.3999999999996</v>
      </c>
    </row>
    <row r="66" spans="1:11" ht="18.75" customHeight="1">
      <c r="A66" s="12" t="s">
        <v>107</v>
      </c>
      <c r="B66" s="35">
        <v>-1330</v>
      </c>
      <c r="C66" s="35">
        <v>-604.2</v>
      </c>
      <c r="D66" s="35">
        <v>-638.4</v>
      </c>
      <c r="E66" s="35">
        <v>-505.4</v>
      </c>
      <c r="F66" s="35">
        <v>-26.6</v>
      </c>
      <c r="G66" s="35">
        <v>-638.4</v>
      </c>
      <c r="H66" s="19">
        <v>0</v>
      </c>
      <c r="I66" s="19">
        <v>0</v>
      </c>
      <c r="J66" s="19">
        <v>0</v>
      </c>
      <c r="K66" s="35">
        <f t="shared" si="19"/>
        <v>-3743</v>
      </c>
    </row>
    <row r="67" spans="1:11" ht="18.75" customHeight="1">
      <c r="A67" s="12" t="s">
        <v>53</v>
      </c>
      <c r="B67" s="35">
        <v>-61623.56</v>
      </c>
      <c r="C67" s="35">
        <v>-2247.12</v>
      </c>
      <c r="D67" s="35">
        <v>-18762.11</v>
      </c>
      <c r="E67" s="35">
        <v>-112562.04</v>
      </c>
      <c r="F67" s="35">
        <v>-81395.92</v>
      </c>
      <c r="G67" s="35">
        <v>-64062.32</v>
      </c>
      <c r="H67" s="19">
        <v>0</v>
      </c>
      <c r="I67" s="19">
        <v>0</v>
      </c>
      <c r="J67" s="19">
        <v>0</v>
      </c>
      <c r="K67" s="35">
        <f t="shared" si="19"/>
        <v>-340653.07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5" t="s">
        <v>80</v>
      </c>
      <c r="B69" s="68">
        <f aca="true" t="shared" si="21" ref="B69:J69">SUM(B70:B99)</f>
        <v>-17061.66</v>
      </c>
      <c r="C69" s="68">
        <f t="shared" si="21"/>
        <v>-146237.92</v>
      </c>
      <c r="D69" s="68">
        <f t="shared" si="21"/>
        <v>-45590.67</v>
      </c>
      <c r="E69" s="68">
        <f t="shared" si="21"/>
        <v>-36628.55</v>
      </c>
      <c r="F69" s="68">
        <f t="shared" si="21"/>
        <v>-38281.42</v>
      </c>
      <c r="G69" s="68">
        <f t="shared" si="21"/>
        <v>-65654.73</v>
      </c>
      <c r="H69" s="68">
        <f t="shared" si="21"/>
        <v>-19157.059999999998</v>
      </c>
      <c r="I69" s="68">
        <f t="shared" si="21"/>
        <v>-75970.81000000001</v>
      </c>
      <c r="J69" s="68">
        <f t="shared" si="21"/>
        <v>-12507.63</v>
      </c>
      <c r="K69" s="68">
        <f t="shared" si="19"/>
        <v>-457090.44999999995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-91.59</v>
      </c>
      <c r="D71" s="35">
        <v>-12.61</v>
      </c>
      <c r="E71" s="19">
        <v>0</v>
      </c>
      <c r="F71" s="19">
        <v>0</v>
      </c>
      <c r="G71" s="35">
        <v>-12.61</v>
      </c>
      <c r="H71" s="19">
        <v>0</v>
      </c>
      <c r="I71" s="19">
        <v>0</v>
      </c>
      <c r="J71" s="19">
        <v>0</v>
      </c>
      <c r="K71" s="68">
        <f t="shared" si="19"/>
        <v>-116.81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8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8">
        <f t="shared" si="19"/>
        <v>-60000</v>
      </c>
    </row>
    <row r="74" spans="1:11" ht="18.75" customHeight="1">
      <c r="A74" s="34" t="s">
        <v>59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-26700.44</v>
      </c>
      <c r="H74" s="35">
        <v>-13073.91</v>
      </c>
      <c r="I74" s="35">
        <v>-4596.09</v>
      </c>
      <c r="J74" s="35">
        <v>-9475.22</v>
      </c>
      <c r="K74" s="68">
        <f t="shared" si="19"/>
        <v>-134782.61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-3812.53</v>
      </c>
      <c r="C76" s="35">
        <v>-126912.85</v>
      </c>
      <c r="D76" s="35">
        <v>-26328.14</v>
      </c>
      <c r="E76" s="35">
        <v>-23878.12</v>
      </c>
      <c r="F76" s="35">
        <v>-20379.03</v>
      </c>
      <c r="G76" s="35">
        <v>-38941.68</v>
      </c>
      <c r="H76" s="35">
        <v>-6083.15</v>
      </c>
      <c r="I76" s="35">
        <v>-9099.24</v>
      </c>
      <c r="J76" s="35">
        <v>-3032.41</v>
      </c>
      <c r="K76" s="68">
        <f t="shared" si="19"/>
        <v>-258467.15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4" customFormat="1" ht="18.75" customHeight="1">
      <c r="A97" s="65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3"/>
    </row>
    <row r="98" spans="1:12" ht="18.75" customHeight="1">
      <c r="A98" s="65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5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1448263.55</v>
      </c>
      <c r="C104" s="24">
        <f t="shared" si="22"/>
        <v>2078910.6700000006</v>
      </c>
      <c r="D104" s="24">
        <f t="shared" si="22"/>
        <v>2680356.53</v>
      </c>
      <c r="E104" s="24">
        <f t="shared" si="22"/>
        <v>1347423.7499999998</v>
      </c>
      <c r="F104" s="24">
        <f t="shared" si="22"/>
        <v>1865958</v>
      </c>
      <c r="G104" s="24">
        <f t="shared" si="22"/>
        <v>2730064.2800000003</v>
      </c>
      <c r="H104" s="24">
        <f t="shared" si="22"/>
        <v>1422792.4500000002</v>
      </c>
      <c r="I104" s="24">
        <f>+I105+I106</f>
        <v>506008.61999999994</v>
      </c>
      <c r="J104" s="24">
        <f>+J105+J106</f>
        <v>931090.6900000001</v>
      </c>
      <c r="K104" s="48">
        <f>SUM(B104:J104)</f>
        <v>15010868.54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1429411.06</v>
      </c>
      <c r="C105" s="24">
        <f t="shared" si="23"/>
        <v>2054921.1600000006</v>
      </c>
      <c r="D105" s="24">
        <f t="shared" si="23"/>
        <v>2654483.75</v>
      </c>
      <c r="E105" s="24">
        <f t="shared" si="23"/>
        <v>1324706.9599999997</v>
      </c>
      <c r="F105" s="24">
        <f t="shared" si="23"/>
        <v>1842136.69</v>
      </c>
      <c r="G105" s="24">
        <f t="shared" si="23"/>
        <v>2699775.41</v>
      </c>
      <c r="H105" s="24">
        <f t="shared" si="23"/>
        <v>1402591.2200000002</v>
      </c>
      <c r="I105" s="24">
        <f t="shared" si="23"/>
        <v>506008.61999999994</v>
      </c>
      <c r="J105" s="24">
        <f t="shared" si="23"/>
        <v>917020.89</v>
      </c>
      <c r="K105" s="48">
        <f>SUM(B105:J105)</f>
        <v>14831055.760000002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18852.49</v>
      </c>
      <c r="C106" s="24">
        <f t="shared" si="24"/>
        <v>23989.51</v>
      </c>
      <c r="D106" s="24">
        <f t="shared" si="24"/>
        <v>25872.78</v>
      </c>
      <c r="E106" s="24">
        <f t="shared" si="24"/>
        <v>22716.79</v>
      </c>
      <c r="F106" s="24">
        <f t="shared" si="24"/>
        <v>23821.31</v>
      </c>
      <c r="G106" s="24">
        <f t="shared" si="24"/>
        <v>30288.87</v>
      </c>
      <c r="H106" s="24">
        <f t="shared" si="24"/>
        <v>20201.23</v>
      </c>
      <c r="I106" s="19">
        <f t="shared" si="24"/>
        <v>0</v>
      </c>
      <c r="J106" s="24">
        <f t="shared" si="24"/>
        <v>14069.8</v>
      </c>
      <c r="K106" s="48">
        <f>SUM(B106:J106)</f>
        <v>179812.78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15010868.509999998</v>
      </c>
      <c r="L112" s="54"/>
    </row>
    <row r="113" spans="1:11" ht="18.75" customHeight="1">
      <c r="A113" s="26" t="s">
        <v>71</v>
      </c>
      <c r="B113" s="27">
        <v>182334.49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182334.49</v>
      </c>
    </row>
    <row r="114" spans="1:11" ht="18.75" customHeight="1">
      <c r="A114" s="26" t="s">
        <v>72</v>
      </c>
      <c r="B114" s="27">
        <v>1265929.05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1265929.05</v>
      </c>
    </row>
    <row r="115" spans="1:11" ht="18.75" customHeight="1">
      <c r="A115" s="26" t="s">
        <v>73</v>
      </c>
      <c r="B115" s="40">
        <v>0</v>
      </c>
      <c r="C115" s="27">
        <f>+C104</f>
        <v>2078910.6700000006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2078910.6700000006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2680356.53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2680356.53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1347423.7499999998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1347423.7499999998</v>
      </c>
    </row>
    <row r="118" spans="1:11" ht="18.75" customHeight="1">
      <c r="A118" s="69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354327.14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354327.14</v>
      </c>
    </row>
    <row r="119" spans="1:11" ht="18.75" customHeight="1">
      <c r="A119" s="69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660530.89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660530.89</v>
      </c>
    </row>
    <row r="120" spans="1:11" ht="18.75" customHeight="1">
      <c r="A120" s="69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94718.65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94718.65</v>
      </c>
    </row>
    <row r="121" spans="1:11" ht="18.75" customHeight="1">
      <c r="A121" s="69" t="s">
        <v>117</v>
      </c>
      <c r="B121" s="71">
        <v>0</v>
      </c>
      <c r="C121" s="71">
        <v>0</v>
      </c>
      <c r="D121" s="71">
        <v>0</v>
      </c>
      <c r="E121" s="71">
        <v>0</v>
      </c>
      <c r="F121" s="72">
        <v>756381.32</v>
      </c>
      <c r="G121" s="71">
        <v>0</v>
      </c>
      <c r="H121" s="71">
        <v>0</v>
      </c>
      <c r="I121" s="71">
        <v>0</v>
      </c>
      <c r="J121" s="71">
        <v>0</v>
      </c>
      <c r="K121" s="72">
        <f t="shared" si="25"/>
        <v>756381.32</v>
      </c>
    </row>
    <row r="122" spans="1:11" ht="18.75" customHeight="1">
      <c r="A122" s="69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828919.94</v>
      </c>
      <c r="H122" s="40">
        <v>0</v>
      </c>
      <c r="I122" s="40">
        <v>0</v>
      </c>
      <c r="J122" s="40">
        <v>0</v>
      </c>
      <c r="K122" s="41">
        <f t="shared" si="25"/>
        <v>828919.94</v>
      </c>
    </row>
    <row r="123" spans="1:11" ht="18.75" customHeight="1">
      <c r="A123" s="69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63363.23</v>
      </c>
      <c r="H123" s="40">
        <v>0</v>
      </c>
      <c r="I123" s="40">
        <v>0</v>
      </c>
      <c r="J123" s="40">
        <v>0</v>
      </c>
      <c r="K123" s="41">
        <f t="shared" si="25"/>
        <v>63363.23</v>
      </c>
    </row>
    <row r="124" spans="1:11" ht="18.75" customHeight="1">
      <c r="A124" s="69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403201.22</v>
      </c>
      <c r="H124" s="40">
        <v>0</v>
      </c>
      <c r="I124" s="40">
        <v>0</v>
      </c>
      <c r="J124" s="40">
        <v>0</v>
      </c>
      <c r="K124" s="41">
        <f t="shared" si="25"/>
        <v>403201.22</v>
      </c>
    </row>
    <row r="125" spans="1:11" ht="18.75" customHeight="1">
      <c r="A125" s="69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389491.94</v>
      </c>
      <c r="H125" s="40">
        <v>0</v>
      </c>
      <c r="I125" s="40">
        <v>0</v>
      </c>
      <c r="J125" s="40">
        <v>0</v>
      </c>
      <c r="K125" s="41">
        <f t="shared" si="25"/>
        <v>389491.94</v>
      </c>
    </row>
    <row r="126" spans="1:11" ht="18.75" customHeight="1">
      <c r="A126" s="69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1045087.93</v>
      </c>
      <c r="H126" s="40">
        <v>0</v>
      </c>
      <c r="I126" s="40">
        <v>0</v>
      </c>
      <c r="J126" s="40">
        <v>0</v>
      </c>
      <c r="K126" s="41">
        <f t="shared" si="25"/>
        <v>1045087.93</v>
      </c>
    </row>
    <row r="127" spans="1:11" ht="18.75" customHeight="1">
      <c r="A127" s="69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511028.95</v>
      </c>
      <c r="I127" s="40">
        <v>0</v>
      </c>
      <c r="J127" s="40">
        <v>0</v>
      </c>
      <c r="K127" s="41">
        <f t="shared" si="25"/>
        <v>511028.95</v>
      </c>
    </row>
    <row r="128" spans="1:11" ht="18.75" customHeight="1">
      <c r="A128" s="69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911763.5</v>
      </c>
      <c r="I128" s="40">
        <v>0</v>
      </c>
      <c r="J128" s="40">
        <v>0</v>
      </c>
      <c r="K128" s="41">
        <f t="shared" si="25"/>
        <v>911763.5</v>
      </c>
    </row>
    <row r="129" spans="1:11" ht="18.75" customHeight="1">
      <c r="A129" s="69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506008.62</v>
      </c>
      <c r="J129" s="40">
        <v>0</v>
      </c>
      <c r="K129" s="41">
        <f t="shared" si="25"/>
        <v>506008.62</v>
      </c>
    </row>
    <row r="130" spans="1:11" ht="18.75" customHeight="1">
      <c r="A130" s="70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931090.69</v>
      </c>
      <c r="K130" s="44">
        <f t="shared" si="25"/>
        <v>931090.69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2016-08-12T19:13:39Z</dcterms:modified>
  <cp:category/>
  <cp:version/>
  <cp:contentType/>
  <cp:contentStatus/>
</cp:coreProperties>
</file>