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<sst xmlns="http://schemas.openxmlformats.org/spreadsheetml/2006/main" count="134" uniqueCount="134">
  <si>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</si>
  <si>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</si>
  <si>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</si>
  <si>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</si>
  <si>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</si>
  <si>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</si>
  <si>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</si>
  <si>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</si>
  <si>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</si>
  <si>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</si>
  <si>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</si>
  <si>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</si>
  <si>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</si>
  <si>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</si>
  <si>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</si>
  <si>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</si>
  <si>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</si>
  <si>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</si>
  <si>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</si>
  <si>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</si>
  <si>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</si>
  <si>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</si>
  <si>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</si>
  <si>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</si>
  <si>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</si>
  <si>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</si>
  <si>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</si>
  <si>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</si>
  <si>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</si>
  <si>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</si>
  <si>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</si>
  <si>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</si>
  <si>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</si>
  <si>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</si>
  <si>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</si>
  <si>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</si>
  <si>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</si>
  <si>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</si>
  <si>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</si>
  <si>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</si>
  <si>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</si>
  <si>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</si>
  <si>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</si>
  <si>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</si>
  <si>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</si>
  <si>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</si>
  <si>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</si>
  <si>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</si>
  <si>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</si>
  <si>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</si>
  <si>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</si>
  <si>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</si>
  <si>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</si>
  <si>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</si>
  <si>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</si>
  <si>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</si>
  <si>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</si>
  <si>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</si>
  <si>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</si>
  <si>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</si>
  <si>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</si>
  <si>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</si>
  <si>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</si>
  <si>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</si>
  <si>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</si>
  <si>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</si>
  <si>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</si>
  <si>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</si>
  <si>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</si>
  <si>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</si>
  <si>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</si>
  <si>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</si>
  <si>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</si>
  <si>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</si>
  <si>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</si>
  <si>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</si>
  <si>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</si>
  <si>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</si>
  <si>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</si>
  <si>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</si>
  <si>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</si>
  <si>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</si>
  <si>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</si>
  <si>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</si>
  <si>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</si>
  <si>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</si>
  <si>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</si>
  <si>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</si>
  <si>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</si>
  <si>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</si>
  <si>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</si>
  <si>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</si>
  <si>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</si>
  <si>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</si>
  <si>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</si>
  <si>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</si>
  <si>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</si>
  <si>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</si>
  <si>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</si>
  <si>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</si>
  <si>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</si>
  <si>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</si>
  <si>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</si>
  <si>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</si>
  <si>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</si>
  <si>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</si>
  <si>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</si>
  <si>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</si>
  <si>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</si>
  <si>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</si>
  <si>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</si>
  <si>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</si>
  <si>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</si>
  <si>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</si>
  <si>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</si>
  <si>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</si>
  <si>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</si>
  <si>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</si>
  <si>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</si>
  <si>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</si>
  <si>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</si>
  <si>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</si>
  <si>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</si>
  <si>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</si>
  <si>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</si>
  <si>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</si>
  <si>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</si>
  <si>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</si>
  <si>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</si>
  <si>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</si>
  <si>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</si>
  <si>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</si>
  <si>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</si>
  <si>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03/08/16 - VENCIMENTO 11/08/16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</si>
</sst>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607193</v>
      </c>
      <c r="C7" s="9">
        <f t="shared" si="0"/>
        <v>772774</v>
      </c>
      <c r="D7" s="9">
        <f t="shared" si="0"/>
        <v>805617</v>
      </c>
      <c r="E7" s="9">
        <f t="shared" si="0"/>
        <v>542530</v>
      </c>
      <c r="F7" s="9">
        <f t="shared" si="0"/>
        <v>718376</v>
      </c>
      <c r="G7" s="9">
        <f t="shared" si="0"/>
        <v>1198331</v>
      </c>
      <c r="H7" s="9">
        <f t="shared" si="0"/>
        <v>563222</v>
      </c>
      <c r="I7" s="9">
        <f t="shared" si="0"/>
        <v>122493</v>
      </c>
      <c r="J7" s="9">
        <f t="shared" si="0"/>
        <v>323975</v>
      </c>
      <c r="K7" s="9">
        <f t="shared" si="0"/>
        <v>5654511</v>
      </c>
      <c r="L7" s="52"/>
    </row>
    <row r="8" spans="1:11" ht="17.25" customHeight="1">
      <c r="A8" s="10" t="s">
        <v>99</v>
      </c>
      <c r="B8" s="11">
        <f>B9+B12+B16</f>
        <v>302267</v>
      </c>
      <c r="C8" s="11">
        <f aca="true" t="shared" si="1" ref="C8:J8">C9+C12+C16</f>
        <v>394541</v>
      </c>
      <c r="D8" s="11">
        <f t="shared" si="1"/>
        <v>384935</v>
      </c>
      <c r="E8" s="11">
        <f t="shared" si="1"/>
        <v>279891</v>
      </c>
      <c r="F8" s="11">
        <f t="shared" si="1"/>
        <v>357009</v>
      </c>
      <c r="G8" s="11">
        <f t="shared" si="1"/>
        <v>600206</v>
      </c>
      <c r="H8" s="11">
        <f t="shared" si="1"/>
        <v>307830</v>
      </c>
      <c r="I8" s="11">
        <f t="shared" si="1"/>
        <v>56655</v>
      </c>
      <c r="J8" s="11">
        <f t="shared" si="1"/>
        <v>152120</v>
      </c>
      <c r="K8" s="11">
        <f>SUM(B8:J8)</f>
        <v>2835454</v>
      </c>
    </row>
    <row r="9" spans="1:11" ht="17.25" customHeight="1">
      <c r="A9" s="15" t="s">
        <v>17</v>
      </c>
      <c r="B9" s="13">
        <f>+B10+B11</f>
        <v>36577</v>
      </c>
      <c r="C9" s="13">
        <f aca="true" t="shared" si="2" ref="C9:J9">+C10+C11</f>
        <v>49866</v>
      </c>
      <c r="D9" s="13">
        <f t="shared" si="2"/>
        <v>41602</v>
      </c>
      <c r="E9" s="13">
        <f t="shared" si="2"/>
        <v>33713</v>
      </c>
      <c r="F9" s="13">
        <f t="shared" si="2"/>
        <v>38072</v>
      </c>
      <c r="G9" s="13">
        <f t="shared" si="2"/>
        <v>49893</v>
      </c>
      <c r="H9" s="13">
        <f t="shared" si="2"/>
        <v>47188</v>
      </c>
      <c r="I9" s="13">
        <f t="shared" si="2"/>
        <v>8021</v>
      </c>
      <c r="J9" s="13">
        <f t="shared" si="2"/>
        <v>15026</v>
      </c>
      <c r="K9" s="11">
        <f>SUM(B9:J9)</f>
        <v>319958</v>
      </c>
    </row>
    <row r="10" spans="1:11" ht="17.25" customHeight="1">
      <c r="A10" s="29" t="s">
        <v>18</v>
      </c>
      <c r="B10" s="13">
        <v>36577</v>
      </c>
      <c r="C10" s="13">
        <v>49866</v>
      </c>
      <c r="D10" s="13">
        <v>41602</v>
      </c>
      <c r="E10" s="13">
        <v>33713</v>
      </c>
      <c r="F10" s="13">
        <v>38072</v>
      </c>
      <c r="G10" s="13">
        <v>49893</v>
      </c>
      <c r="H10" s="13">
        <v>47188</v>
      </c>
      <c r="I10" s="13">
        <v>8021</v>
      </c>
      <c r="J10" s="13">
        <v>15026</v>
      </c>
      <c r="K10" s="11">
        <f>SUM(B10:J10)</f>
        <v>319958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230270</v>
      </c>
      <c r="C12" s="17">
        <f t="shared" si="3"/>
        <v>301404</v>
      </c>
      <c r="D12" s="17">
        <f t="shared" si="3"/>
        <v>298849</v>
      </c>
      <c r="E12" s="17">
        <f t="shared" si="3"/>
        <v>214825</v>
      </c>
      <c r="F12" s="17">
        <f t="shared" si="3"/>
        <v>272434</v>
      </c>
      <c r="G12" s="17">
        <f t="shared" si="3"/>
        <v>468300</v>
      </c>
      <c r="H12" s="17">
        <f t="shared" si="3"/>
        <v>228797</v>
      </c>
      <c r="I12" s="17">
        <f t="shared" si="3"/>
        <v>41629</v>
      </c>
      <c r="J12" s="17">
        <f t="shared" si="3"/>
        <v>119039</v>
      </c>
      <c r="K12" s="11">
        <f aca="true" t="shared" si="4" ref="K12:K27">SUM(B12:J12)</f>
        <v>2175547</v>
      </c>
    </row>
    <row r="13" spans="1:13" ht="17.25" customHeight="1">
      <c r="A13" s="14" t="s">
        <v>20</v>
      </c>
      <c r="B13" s="13">
        <v>107853</v>
      </c>
      <c r="C13" s="13">
        <v>151782</v>
      </c>
      <c r="D13" s="13">
        <v>155596</v>
      </c>
      <c r="E13" s="13">
        <v>108579</v>
      </c>
      <c r="F13" s="13">
        <v>135692</v>
      </c>
      <c r="G13" s="13">
        <v>219294</v>
      </c>
      <c r="H13" s="13">
        <v>104038</v>
      </c>
      <c r="I13" s="13">
        <v>22952</v>
      </c>
      <c r="J13" s="13">
        <v>61434</v>
      </c>
      <c r="K13" s="11">
        <f t="shared" si="4"/>
        <v>1067220</v>
      </c>
      <c r="L13" s="52"/>
      <c r="M13" s="53"/>
    </row>
    <row r="14" spans="1:12" ht="17.25" customHeight="1">
      <c r="A14" s="14" t="s">
        <v>21</v>
      </c>
      <c r="B14" s="13">
        <v>113745</v>
      </c>
      <c r="C14" s="13">
        <v>136455</v>
      </c>
      <c r="D14" s="13">
        <v>134106</v>
      </c>
      <c r="E14" s="13">
        <v>98007</v>
      </c>
      <c r="F14" s="13">
        <v>128949</v>
      </c>
      <c r="G14" s="13">
        <v>236718</v>
      </c>
      <c r="H14" s="13">
        <v>109959</v>
      </c>
      <c r="I14" s="13">
        <v>16504</v>
      </c>
      <c r="J14" s="13">
        <v>54659</v>
      </c>
      <c r="K14" s="11">
        <f t="shared" si="4"/>
        <v>1029102</v>
      </c>
      <c r="L14" s="52"/>
    </row>
    <row r="15" spans="1:11" ht="17.25" customHeight="1">
      <c r="A15" s="14" t="s">
        <v>22</v>
      </c>
      <c r="B15" s="13">
        <v>8672</v>
      </c>
      <c r="C15" s="13">
        <v>13167</v>
      </c>
      <c r="D15" s="13">
        <v>9147</v>
      </c>
      <c r="E15" s="13">
        <v>8239</v>
      </c>
      <c r="F15" s="13">
        <v>7793</v>
      </c>
      <c r="G15" s="13">
        <v>12288</v>
      </c>
      <c r="H15" s="13">
        <v>14800</v>
      </c>
      <c r="I15" s="13">
        <v>2173</v>
      </c>
      <c r="J15" s="13">
        <v>2946</v>
      </c>
      <c r="K15" s="11">
        <f t="shared" si="4"/>
        <v>79225</v>
      </c>
    </row>
    <row r="16" spans="1:11" ht="17.25" customHeight="1">
      <c r="A16" s="15" t="s">
        <v>95</v>
      </c>
      <c r="B16" s="13">
        <f>B17+B18+B19</f>
        <v>35420</v>
      </c>
      <c r="C16" s="13">
        <f aca="true" t="shared" si="5" ref="C16:J16">C17+C18+C19</f>
        <v>43271</v>
      </c>
      <c r="D16" s="13">
        <f t="shared" si="5"/>
        <v>44484</v>
      </c>
      <c r="E16" s="13">
        <f t="shared" si="5"/>
        <v>31353</v>
      </c>
      <c r="F16" s="13">
        <f t="shared" si="5"/>
        <v>46503</v>
      </c>
      <c r="G16" s="13">
        <f t="shared" si="5"/>
        <v>82013</v>
      </c>
      <c r="H16" s="13">
        <f t="shared" si="5"/>
        <v>31845</v>
      </c>
      <c r="I16" s="13">
        <f t="shared" si="5"/>
        <v>7005</v>
      </c>
      <c r="J16" s="13">
        <f t="shared" si="5"/>
        <v>18055</v>
      </c>
      <c r="K16" s="11">
        <f t="shared" si="4"/>
        <v>339949</v>
      </c>
    </row>
    <row r="17" spans="1:11" ht="17.25" customHeight="1">
      <c r="A17" s="14" t="s">
        <v>96</v>
      </c>
      <c r="B17" s="13">
        <v>22029</v>
      </c>
      <c r="C17" s="13">
        <v>29204</v>
      </c>
      <c r="D17" s="13">
        <v>28021</v>
      </c>
      <c r="E17" s="13">
        <v>20113</v>
      </c>
      <c r="F17" s="13">
        <v>29676</v>
      </c>
      <c r="G17" s="13">
        <v>50035</v>
      </c>
      <c r="H17" s="13">
        <v>21403</v>
      </c>
      <c r="I17" s="13">
        <v>4754</v>
      </c>
      <c r="J17" s="13">
        <v>11349</v>
      </c>
      <c r="K17" s="11">
        <f t="shared" si="4"/>
        <v>216584</v>
      </c>
    </row>
    <row r="18" spans="1:11" ht="17.25" customHeight="1">
      <c r="A18" s="14" t="s">
        <v>97</v>
      </c>
      <c r="B18" s="13">
        <v>12194</v>
      </c>
      <c r="C18" s="13">
        <v>12382</v>
      </c>
      <c r="D18" s="13">
        <v>15406</v>
      </c>
      <c r="E18" s="13">
        <v>10213</v>
      </c>
      <c r="F18" s="13">
        <v>15833</v>
      </c>
      <c r="G18" s="13">
        <v>30265</v>
      </c>
      <c r="H18" s="13">
        <v>8758</v>
      </c>
      <c r="I18" s="13">
        <v>2008</v>
      </c>
      <c r="J18" s="13">
        <v>6305</v>
      </c>
      <c r="K18" s="11">
        <f t="shared" si="4"/>
        <v>113364</v>
      </c>
    </row>
    <row r="19" spans="1:11" ht="17.25" customHeight="1">
      <c r="A19" s="14" t="s">
        <v>98</v>
      </c>
      <c r="B19" s="13">
        <v>1197</v>
      </c>
      <c r="C19" s="13">
        <v>1685</v>
      </c>
      <c r="D19" s="13">
        <v>1057</v>
      </c>
      <c r="E19" s="13">
        <v>1027</v>
      </c>
      <c r="F19" s="13">
        <v>994</v>
      </c>
      <c r="G19" s="13">
        <v>1713</v>
      </c>
      <c r="H19" s="13">
        <v>1684</v>
      </c>
      <c r="I19" s="13">
        <v>243</v>
      </c>
      <c r="J19" s="13">
        <v>401</v>
      </c>
      <c r="K19" s="11">
        <f t="shared" si="4"/>
        <v>10001</v>
      </c>
    </row>
    <row r="20" spans="1:11" ht="17.25" customHeight="1">
      <c r="A20" s="16" t="s">
        <v>23</v>
      </c>
      <c r="B20" s="11">
        <f>+B21+B22+B23</f>
        <v>165735</v>
      </c>
      <c r="C20" s="11">
        <f aca="true" t="shared" si="6" ref="C20:J20">+C21+C22+C23</f>
        <v>185852</v>
      </c>
      <c r="D20" s="11">
        <f t="shared" si="6"/>
        <v>213255</v>
      </c>
      <c r="E20" s="11">
        <f t="shared" si="6"/>
        <v>135403</v>
      </c>
      <c r="F20" s="11">
        <f t="shared" si="6"/>
        <v>208304</v>
      </c>
      <c r="G20" s="11">
        <f t="shared" si="6"/>
        <v>386582</v>
      </c>
      <c r="H20" s="11">
        <f t="shared" si="6"/>
        <v>141122</v>
      </c>
      <c r="I20" s="11">
        <f t="shared" si="6"/>
        <v>32610</v>
      </c>
      <c r="J20" s="11">
        <f t="shared" si="6"/>
        <v>79979</v>
      </c>
      <c r="K20" s="11">
        <f t="shared" si="4"/>
        <v>1548842</v>
      </c>
    </row>
    <row r="21" spans="1:12" ht="17.25" customHeight="1">
      <c r="A21" s="12" t="s">
        <v>24</v>
      </c>
      <c r="B21" s="13">
        <v>85895</v>
      </c>
      <c r="C21" s="13">
        <v>106056</v>
      </c>
      <c r="D21" s="13">
        <v>123213</v>
      </c>
      <c r="E21" s="13">
        <v>76503</v>
      </c>
      <c r="F21" s="13">
        <v>115803</v>
      </c>
      <c r="G21" s="13">
        <v>198630</v>
      </c>
      <c r="H21" s="13">
        <v>77339</v>
      </c>
      <c r="I21" s="13">
        <v>19988</v>
      </c>
      <c r="J21" s="13">
        <v>44918</v>
      </c>
      <c r="K21" s="11">
        <f t="shared" si="4"/>
        <v>848345</v>
      </c>
      <c r="L21" s="52"/>
    </row>
    <row r="22" spans="1:12" ht="17.25" customHeight="1">
      <c r="A22" s="12" t="s">
        <v>25</v>
      </c>
      <c r="B22" s="13">
        <v>75948</v>
      </c>
      <c r="C22" s="13">
        <v>74976</v>
      </c>
      <c r="D22" s="13">
        <v>85957</v>
      </c>
      <c r="E22" s="13">
        <v>55873</v>
      </c>
      <c r="F22" s="13">
        <v>89084</v>
      </c>
      <c r="G22" s="13">
        <v>181938</v>
      </c>
      <c r="H22" s="13">
        <v>58850</v>
      </c>
      <c r="I22" s="13">
        <v>11789</v>
      </c>
      <c r="J22" s="13">
        <v>33726</v>
      </c>
      <c r="K22" s="11">
        <f t="shared" si="4"/>
        <v>668141</v>
      </c>
      <c r="L22" s="52"/>
    </row>
    <row r="23" spans="1:11" ht="17.25" customHeight="1">
      <c r="A23" s="12" t="s">
        <v>26</v>
      </c>
      <c r="B23" s="13">
        <v>3892</v>
      </c>
      <c r="C23" s="13">
        <v>4820</v>
      </c>
      <c r="D23" s="13">
        <v>4085</v>
      </c>
      <c r="E23" s="13">
        <v>3027</v>
      </c>
      <c r="F23" s="13">
        <v>3417</v>
      </c>
      <c r="G23" s="13">
        <v>6014</v>
      </c>
      <c r="H23" s="13">
        <v>4933</v>
      </c>
      <c r="I23" s="13">
        <v>833</v>
      </c>
      <c r="J23" s="13">
        <v>1335</v>
      </c>
      <c r="K23" s="11">
        <f t="shared" si="4"/>
        <v>32356</v>
      </c>
    </row>
    <row r="24" spans="1:11" ht="17.25" customHeight="1">
      <c r="A24" s="16" t="s">
        <v>27</v>
      </c>
      <c r="B24" s="13">
        <f>+B25+B26</f>
        <v>139191</v>
      </c>
      <c r="C24" s="13">
        <f aca="true" t="shared" si="7" ref="C24:J24">+C25+C26</f>
        <v>192381</v>
      </c>
      <c r="D24" s="13">
        <f t="shared" si="7"/>
        <v>207427</v>
      </c>
      <c r="E24" s="13">
        <f t="shared" si="7"/>
        <v>127236</v>
      </c>
      <c r="F24" s="13">
        <f t="shared" si="7"/>
        <v>153063</v>
      </c>
      <c r="G24" s="13">
        <f t="shared" si="7"/>
        <v>211543</v>
      </c>
      <c r="H24" s="13">
        <f t="shared" si="7"/>
        <v>106133</v>
      </c>
      <c r="I24" s="13">
        <f t="shared" si="7"/>
        <v>33228</v>
      </c>
      <c r="J24" s="13">
        <f t="shared" si="7"/>
        <v>91876</v>
      </c>
      <c r="K24" s="11">
        <f t="shared" si="4"/>
        <v>1262078</v>
      </c>
    </row>
    <row r="25" spans="1:12" ht="17.25" customHeight="1">
      <c r="A25" s="12" t="s">
        <v>131</v>
      </c>
      <c r="B25" s="13">
        <v>70209</v>
      </c>
      <c r="C25" s="13">
        <v>105868</v>
      </c>
      <c r="D25" s="13">
        <v>119887</v>
      </c>
      <c r="E25" s="13">
        <v>71435</v>
      </c>
      <c r="F25" s="13">
        <v>85612</v>
      </c>
      <c r="G25" s="13">
        <v>111318</v>
      </c>
      <c r="H25" s="13">
        <v>54706</v>
      </c>
      <c r="I25" s="13">
        <v>21432</v>
      </c>
      <c r="J25" s="13">
        <v>51194</v>
      </c>
      <c r="K25" s="11">
        <f t="shared" si="4"/>
        <v>691661</v>
      </c>
      <c r="L25" s="52"/>
    </row>
    <row r="26" spans="1:12" ht="17.25" customHeight="1">
      <c r="A26" s="12" t="s">
        <v>132</v>
      </c>
      <c r="B26" s="13">
        <v>68982</v>
      </c>
      <c r="C26" s="13">
        <v>86513</v>
      </c>
      <c r="D26" s="13">
        <v>87540</v>
      </c>
      <c r="E26" s="13">
        <v>55801</v>
      </c>
      <c r="F26" s="13">
        <v>67451</v>
      </c>
      <c r="G26" s="13">
        <v>100225</v>
      </c>
      <c r="H26" s="13">
        <v>51427</v>
      </c>
      <c r="I26" s="13">
        <v>11796</v>
      </c>
      <c r="J26" s="13">
        <v>40682</v>
      </c>
      <c r="K26" s="11">
        <f t="shared" si="4"/>
        <v>570417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8137</v>
      </c>
      <c r="I27" s="11">
        <v>0</v>
      </c>
      <c r="J27" s="11">
        <v>0</v>
      </c>
      <c r="K27" s="11">
        <f t="shared" si="4"/>
        <v>8137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8181.48</v>
      </c>
      <c r="I35" s="19">
        <v>0</v>
      </c>
      <c r="J35" s="19">
        <v>0</v>
      </c>
      <c r="K35" s="23">
        <f>SUM(B35:J35)</f>
        <v>8181.48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1673942.83</v>
      </c>
      <c r="C47" s="22">
        <f aca="true" t="shared" si="12" ref="C47:H47">+C48+C57</f>
        <v>2427030.2500000005</v>
      </c>
      <c r="D47" s="22">
        <f t="shared" si="12"/>
        <v>2846366.09</v>
      </c>
      <c r="E47" s="22">
        <f t="shared" si="12"/>
        <v>1637375.74</v>
      </c>
      <c r="F47" s="22">
        <f t="shared" si="12"/>
        <v>2100134.6999999997</v>
      </c>
      <c r="G47" s="22">
        <f t="shared" si="12"/>
        <v>3010118.52</v>
      </c>
      <c r="H47" s="22">
        <f t="shared" si="12"/>
        <v>1633808.8599999999</v>
      </c>
      <c r="I47" s="22">
        <f>+I48+I57</f>
        <v>619814.61</v>
      </c>
      <c r="J47" s="22">
        <f>+J48+J57</f>
        <v>986828.13</v>
      </c>
      <c r="K47" s="22">
        <f>SUM(B47:J47)</f>
        <v>16935419.729999997</v>
      </c>
    </row>
    <row r="48" spans="1:11" ht="17.25" customHeight="1">
      <c r="A48" s="16" t="s">
        <v>113</v>
      </c>
      <c r="B48" s="23">
        <f>SUM(B49:B56)</f>
        <v>1655960.23</v>
      </c>
      <c r="C48" s="23">
        <f aca="true" t="shared" si="13" ref="C48:J48">SUM(C49:C56)</f>
        <v>2404150.6100000003</v>
      </c>
      <c r="D48" s="23">
        <f t="shared" si="13"/>
        <v>2821694.92</v>
      </c>
      <c r="E48" s="23">
        <f t="shared" si="13"/>
        <v>1615692.41</v>
      </c>
      <c r="F48" s="23">
        <f t="shared" si="13"/>
        <v>2077508.93</v>
      </c>
      <c r="G48" s="23">
        <f t="shared" si="13"/>
        <v>2981208.29</v>
      </c>
      <c r="H48" s="23">
        <f t="shared" si="13"/>
        <v>1614544.72</v>
      </c>
      <c r="I48" s="23">
        <f t="shared" si="13"/>
        <v>619814.61</v>
      </c>
      <c r="J48" s="23">
        <f t="shared" si="13"/>
        <v>973396.9</v>
      </c>
      <c r="K48" s="23">
        <f aca="true" t="shared" si="14" ref="K48:K57">SUM(B48:J48)</f>
        <v>16763971.620000001</v>
      </c>
    </row>
    <row r="49" spans="1:11" ht="17.25" customHeight="1">
      <c r="A49" s="34" t="s">
        <v>44</v>
      </c>
      <c r="B49" s="23">
        <f aca="true" t="shared" si="15" ref="B49:H49">ROUND(B30*B7,2)</f>
        <v>1654783.08</v>
      </c>
      <c r="C49" s="23">
        <f t="shared" si="15"/>
        <v>2396835.84</v>
      </c>
      <c r="D49" s="23">
        <f t="shared" si="15"/>
        <v>2819337.25</v>
      </c>
      <c r="E49" s="23">
        <f t="shared" si="15"/>
        <v>1614732.04</v>
      </c>
      <c r="F49" s="23">
        <f t="shared" si="15"/>
        <v>2075603.78</v>
      </c>
      <c r="G49" s="23">
        <f t="shared" si="15"/>
        <v>2978451.7</v>
      </c>
      <c r="H49" s="23">
        <f t="shared" si="15"/>
        <v>1605239.02</v>
      </c>
      <c r="I49" s="23">
        <f>ROUND(I30*I7,2)</f>
        <v>618748.89</v>
      </c>
      <c r="J49" s="23">
        <f>ROUND(J30*J7,2)</f>
        <v>971179.86</v>
      </c>
      <c r="K49" s="23">
        <f t="shared" si="14"/>
        <v>16734911.46</v>
      </c>
    </row>
    <row r="50" spans="1:11" ht="17.25" customHeight="1">
      <c r="A50" s="34" t="s">
        <v>45</v>
      </c>
      <c r="B50" s="19">
        <v>0</v>
      </c>
      <c r="C50" s="23">
        <f>ROUND(C31*C7,2)</f>
        <v>5327.64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5327.64</v>
      </c>
    </row>
    <row r="51" spans="1:11" ht="17.25" customHeight="1">
      <c r="A51" s="67" t="s">
        <v>106</v>
      </c>
      <c r="B51" s="68">
        <f aca="true" t="shared" si="16" ref="B51:H51">ROUND(B32*B7,2)</f>
        <v>-2914.53</v>
      </c>
      <c r="C51" s="68">
        <f t="shared" si="16"/>
        <v>-3786.59</v>
      </c>
      <c r="D51" s="68">
        <f t="shared" si="16"/>
        <v>-4028.09</v>
      </c>
      <c r="E51" s="68">
        <f t="shared" si="16"/>
        <v>-2485.03</v>
      </c>
      <c r="F51" s="68">
        <f t="shared" si="16"/>
        <v>-3376.37</v>
      </c>
      <c r="G51" s="68">
        <f t="shared" si="16"/>
        <v>-4673.49</v>
      </c>
      <c r="H51" s="68">
        <f t="shared" si="16"/>
        <v>-2590.82</v>
      </c>
      <c r="I51" s="19">
        <v>0</v>
      </c>
      <c r="J51" s="19">
        <v>0</v>
      </c>
      <c r="K51" s="68">
        <f>SUM(B51:J51)</f>
        <v>-23854.92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8181.48</v>
      </c>
      <c r="I53" s="31">
        <f>+I35</f>
        <v>0</v>
      </c>
      <c r="J53" s="31">
        <f>+J35</f>
        <v>0</v>
      </c>
      <c r="K53" s="23">
        <f t="shared" si="14"/>
        <v>8181.48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17982.6</v>
      </c>
      <c r="C57" s="36">
        <v>22879.64</v>
      </c>
      <c r="D57" s="36">
        <v>24671.17</v>
      </c>
      <c r="E57" s="36">
        <v>21683.33</v>
      </c>
      <c r="F57" s="36">
        <v>22625.77</v>
      </c>
      <c r="G57" s="36">
        <v>28910.23</v>
      </c>
      <c r="H57" s="36">
        <v>19264.14</v>
      </c>
      <c r="I57" s="19">
        <v>0</v>
      </c>
      <c r="J57" s="36">
        <v>13431.23</v>
      </c>
      <c r="K57" s="36">
        <f t="shared" si="14"/>
        <v>171448.11000000002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-235729.47999999998</v>
      </c>
      <c r="C61" s="35">
        <f t="shared" si="17"/>
        <v>-212474.96</v>
      </c>
      <c r="D61" s="35">
        <f t="shared" si="17"/>
        <v>-205929.78999999998</v>
      </c>
      <c r="E61" s="35">
        <f t="shared" si="17"/>
        <v>-281546.67</v>
      </c>
      <c r="F61" s="35">
        <f t="shared" si="17"/>
        <v>-266910.19</v>
      </c>
      <c r="G61" s="35">
        <f t="shared" si="17"/>
        <v>-294432.22</v>
      </c>
      <c r="H61" s="35">
        <f t="shared" si="17"/>
        <v>-192388.31</v>
      </c>
      <c r="I61" s="35">
        <f t="shared" si="17"/>
        <v>-97351.37000000001</v>
      </c>
      <c r="J61" s="35">
        <f t="shared" si="17"/>
        <v>-66574.02</v>
      </c>
      <c r="K61" s="35">
        <f>SUM(B61:J61)</f>
        <v>-1853337.01</v>
      </c>
    </row>
    <row r="62" spans="1:11" ht="18.75" customHeight="1">
      <c r="A62" s="16" t="s">
        <v>75</v>
      </c>
      <c r="B62" s="35">
        <f aca="true" t="shared" si="18" ref="B62:J62">B63+B64+B65+B66+B67+B68</f>
        <v>-222480.34999999998</v>
      </c>
      <c r="C62" s="35">
        <f t="shared" si="18"/>
        <v>-193155.36</v>
      </c>
      <c r="D62" s="35">
        <f t="shared" si="18"/>
        <v>-186668.02</v>
      </c>
      <c r="E62" s="35">
        <f t="shared" si="18"/>
        <v>-268796.24</v>
      </c>
      <c r="F62" s="35">
        <f t="shared" si="18"/>
        <v>-249007.8</v>
      </c>
      <c r="G62" s="35">
        <f t="shared" si="18"/>
        <v>-267719.93</v>
      </c>
      <c r="H62" s="35">
        <f t="shared" si="18"/>
        <v>-179314.4</v>
      </c>
      <c r="I62" s="35">
        <f t="shared" si="18"/>
        <v>-30479.8</v>
      </c>
      <c r="J62" s="35">
        <f t="shared" si="18"/>
        <v>-57098.8</v>
      </c>
      <c r="K62" s="35">
        <f aca="true" t="shared" si="19" ref="K62:K91">SUM(B62:J62)</f>
        <v>-1654720.7</v>
      </c>
    </row>
    <row r="63" spans="1:11" ht="18.75" customHeight="1">
      <c r="A63" s="12" t="s">
        <v>76</v>
      </c>
      <c r="B63" s="35">
        <f>-ROUND(B9*$D$3,2)</f>
        <v>-138992.6</v>
      </c>
      <c r="C63" s="35">
        <f aca="true" t="shared" si="20" ref="C63:J63">-ROUND(C9*$D$3,2)</f>
        <v>-189490.8</v>
      </c>
      <c r="D63" s="35">
        <f t="shared" si="20"/>
        <v>-158087.6</v>
      </c>
      <c r="E63" s="35">
        <f t="shared" si="20"/>
        <v>-128109.4</v>
      </c>
      <c r="F63" s="35">
        <f t="shared" si="20"/>
        <v>-144673.6</v>
      </c>
      <c r="G63" s="35">
        <f t="shared" si="20"/>
        <v>-189593.4</v>
      </c>
      <c r="H63" s="35">
        <f t="shared" si="20"/>
        <v>-179314.4</v>
      </c>
      <c r="I63" s="35">
        <f t="shared" si="20"/>
        <v>-30479.8</v>
      </c>
      <c r="J63" s="35">
        <f t="shared" si="20"/>
        <v>-57098.8</v>
      </c>
      <c r="K63" s="35">
        <f t="shared" si="19"/>
        <v>-1215840.4000000001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-706.8</v>
      </c>
      <c r="C65" s="35">
        <v>-136.8</v>
      </c>
      <c r="D65" s="35">
        <v>-178.6</v>
      </c>
      <c r="E65" s="35">
        <v>-1083</v>
      </c>
      <c r="F65" s="35">
        <v>-448.4</v>
      </c>
      <c r="G65" s="35">
        <v>-611.8</v>
      </c>
      <c r="H65" s="19">
        <v>0</v>
      </c>
      <c r="I65" s="19">
        <v>0</v>
      </c>
      <c r="J65" s="19">
        <v>0</v>
      </c>
      <c r="K65" s="35">
        <f t="shared" si="19"/>
        <v>-3165.3999999999996</v>
      </c>
    </row>
    <row r="66" spans="1:11" ht="18.75" customHeight="1">
      <c r="A66" s="12" t="s">
        <v>107</v>
      </c>
      <c r="B66" s="35">
        <v>-1197</v>
      </c>
      <c r="C66" s="35">
        <v>-585.2</v>
      </c>
      <c r="D66" s="35">
        <v>-611.8</v>
      </c>
      <c r="E66" s="35">
        <v>-532</v>
      </c>
      <c r="F66" s="35">
        <v>-19</v>
      </c>
      <c r="G66" s="35">
        <v>-532</v>
      </c>
      <c r="H66" s="19">
        <v>0</v>
      </c>
      <c r="I66" s="19">
        <v>0</v>
      </c>
      <c r="J66" s="19">
        <v>0</v>
      </c>
      <c r="K66" s="35">
        <f t="shared" si="19"/>
        <v>-3477</v>
      </c>
    </row>
    <row r="67" spans="1:11" ht="18.75" customHeight="1">
      <c r="A67" s="12" t="s">
        <v>53</v>
      </c>
      <c r="B67" s="35">
        <v>-81583.95</v>
      </c>
      <c r="C67" s="35">
        <v>-2852.56</v>
      </c>
      <c r="D67" s="35">
        <v>-27790.02</v>
      </c>
      <c r="E67" s="35">
        <v>-139071.84</v>
      </c>
      <c r="F67" s="35">
        <v>-103866.8</v>
      </c>
      <c r="G67" s="35">
        <v>-76982.73</v>
      </c>
      <c r="H67" s="19">
        <v>0</v>
      </c>
      <c r="I67" s="19">
        <v>0</v>
      </c>
      <c r="J67" s="19">
        <v>0</v>
      </c>
      <c r="K67" s="35">
        <f t="shared" si="19"/>
        <v>-432147.89999999997</v>
      </c>
    </row>
    <row r="68" spans="1:11" ht="18.75" customHeight="1">
      <c r="A68" s="12" t="s">
        <v>54</v>
      </c>
      <c r="B68" s="19">
        <v>0</v>
      </c>
      <c r="C68" s="19">
        <v>-90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-19319.6</v>
      </c>
      <c r="D69" s="68">
        <f t="shared" si="21"/>
        <v>-19261.769999999997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-26712.289999999997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-198616.31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-86.12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-109.82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1438213.35</v>
      </c>
      <c r="C104" s="24">
        <f t="shared" si="22"/>
        <v>2214555.2900000005</v>
      </c>
      <c r="D104" s="24">
        <f t="shared" si="22"/>
        <v>2640436.3</v>
      </c>
      <c r="E104" s="24">
        <f t="shared" si="22"/>
        <v>1355829.07</v>
      </c>
      <c r="F104" s="24">
        <f t="shared" si="22"/>
        <v>1833224.51</v>
      </c>
      <c r="G104" s="24">
        <f t="shared" si="22"/>
        <v>2715686.3</v>
      </c>
      <c r="H104" s="24">
        <f t="shared" si="22"/>
        <v>1441420.55</v>
      </c>
      <c r="I104" s="24">
        <f>+I105+I106</f>
        <v>522463.23999999993</v>
      </c>
      <c r="J104" s="24">
        <f>+J105+J106</f>
        <v>920254.11</v>
      </c>
      <c r="K104" s="48">
        <f>SUM(B104:J104)</f>
        <v>15082082.72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1420230.75</v>
      </c>
      <c r="C105" s="24">
        <f t="shared" si="23"/>
        <v>2191675.6500000004</v>
      </c>
      <c r="D105" s="24">
        <f t="shared" si="23"/>
        <v>2615765.13</v>
      </c>
      <c r="E105" s="24">
        <f t="shared" si="23"/>
        <v>1334145.74</v>
      </c>
      <c r="F105" s="24">
        <f t="shared" si="23"/>
        <v>1810598.74</v>
      </c>
      <c r="G105" s="24">
        <f t="shared" si="23"/>
        <v>2686776.07</v>
      </c>
      <c r="H105" s="24">
        <f t="shared" si="23"/>
        <v>1422156.4100000001</v>
      </c>
      <c r="I105" s="24">
        <f t="shared" si="23"/>
        <v>522463.23999999993</v>
      </c>
      <c r="J105" s="24">
        <f t="shared" si="23"/>
        <v>906822.88</v>
      </c>
      <c r="K105" s="48">
        <f>SUM(B105:J105)</f>
        <v>14910634.610000001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17982.6</v>
      </c>
      <c r="C106" s="24">
        <f t="shared" si="24"/>
        <v>22879.64</v>
      </c>
      <c r="D106" s="24">
        <f t="shared" si="24"/>
        <v>24671.17</v>
      </c>
      <c r="E106" s="24">
        <f t="shared" si="24"/>
        <v>21683.33</v>
      </c>
      <c r="F106" s="24">
        <f t="shared" si="24"/>
        <v>22625.77</v>
      </c>
      <c r="G106" s="24">
        <f t="shared" si="24"/>
        <v>28910.23</v>
      </c>
      <c r="H106" s="24">
        <f t="shared" si="24"/>
        <v>19264.14</v>
      </c>
      <c r="I106" s="19">
        <f t="shared" si="24"/>
        <v>0</v>
      </c>
      <c r="J106" s="24">
        <f t="shared" si="24"/>
        <v>13431.23</v>
      </c>
      <c r="K106" s="48">
        <f>SUM(B106:J106)</f>
        <v>171448.11000000002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15082082.709999997</v>
      </c>
      <c r="L112" s="54"/>
    </row>
    <row r="113" spans="1:11" ht="18.75" customHeight="1">
      <c r="A113" s="26" t="s">
        <v>71</v>
      </c>
      <c r="B113" s="27">
        <v>180501.17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180501.17</v>
      </c>
    </row>
    <row r="114" spans="1:11" ht="18.75" customHeight="1">
      <c r="A114" s="26" t="s">
        <v>72</v>
      </c>
      <c r="B114" s="27">
        <v>1257712.18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1257712.18</v>
      </c>
    </row>
    <row r="115" spans="1:11" ht="18.75" customHeight="1">
      <c r="A115" s="26" t="s">
        <v>73</v>
      </c>
      <c r="B115" s="40">
        <v>0</v>
      </c>
      <c r="C115" s="27">
        <f>+C104</f>
        <v>2214555.2900000005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2214555.2900000005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2640436.3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2640436.3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1355829.07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1355829.07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344515.14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344515.14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657242.45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657242.45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92199.45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92199.45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739267.46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739267.46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816137.64</v>
      </c>
      <c r="H122" s="40">
        <v>0</v>
      </c>
      <c r="I122" s="40">
        <v>0</v>
      </c>
      <c r="J122" s="40">
        <v>0</v>
      </c>
      <c r="K122" s="41">
        <f t="shared" si="25"/>
        <v>816137.64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62682.7</v>
      </c>
      <c r="H123" s="40">
        <v>0</v>
      </c>
      <c r="I123" s="40">
        <v>0</v>
      </c>
      <c r="J123" s="40">
        <v>0</v>
      </c>
      <c r="K123" s="41">
        <f t="shared" si="25"/>
        <v>62682.7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406355.73</v>
      </c>
      <c r="H124" s="40">
        <v>0</v>
      </c>
      <c r="I124" s="40">
        <v>0</v>
      </c>
      <c r="J124" s="40">
        <v>0</v>
      </c>
      <c r="K124" s="41">
        <f t="shared" si="25"/>
        <v>406355.73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387499.16</v>
      </c>
      <c r="H125" s="40">
        <v>0</v>
      </c>
      <c r="I125" s="40">
        <v>0</v>
      </c>
      <c r="J125" s="40">
        <v>0</v>
      </c>
      <c r="K125" s="41">
        <f t="shared" si="25"/>
        <v>387499.16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1043011.07</v>
      </c>
      <c r="H126" s="40">
        <v>0</v>
      </c>
      <c r="I126" s="40">
        <v>0</v>
      </c>
      <c r="J126" s="40">
        <v>0</v>
      </c>
      <c r="K126" s="41">
        <f t="shared" si="25"/>
        <v>1043011.07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519995.86</v>
      </c>
      <c r="I127" s="40">
        <v>0</v>
      </c>
      <c r="J127" s="40">
        <v>0</v>
      </c>
      <c r="K127" s="41">
        <f t="shared" si="25"/>
        <v>519995.86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921424.69</v>
      </c>
      <c r="I128" s="40">
        <v>0</v>
      </c>
      <c r="J128" s="40">
        <v>0</v>
      </c>
      <c r="K128" s="41">
        <f t="shared" si="25"/>
        <v>921424.69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522463.24</v>
      </c>
      <c r="J129" s="40">
        <v>0</v>
      </c>
      <c r="K129" s="41">
        <f t="shared" si="25"/>
        <v>522463.24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920254.11</v>
      </c>
      <c r="K130" s="44">
        <f t="shared" si="25"/>
        <v>920254.11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2016-08-10T18:53:41Z</dcterms:modified>
  <cp:category/>
  <cp:version/>
  <cp:contentType/>
  <cp:contentStatus/>
</cp:coreProperties>
</file>