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<sst xmlns="http://schemas.openxmlformats.org/spreadsheetml/2006/main" count="135" uniqueCount="135">
  <si>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</si>
  <si>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</si>
  <si>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</si>
  <si>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</si>
  <si>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</si>
  <si>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</si>
  <si>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</si>
  <si>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</si>
  <si>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</si>
  <si>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</si>
  <si>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</si>
  <si>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</si>
  <si>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</si>
  <si>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</si>
  <si>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</si>
  <si>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</si>
  <si>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</si>
  <si>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</si>
  <si>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</si>
  <si>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</si>
  <si>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</si>
  <si>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</si>
  <si>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</si>
  <si>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</si>
  <si>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</si>
  <si>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</si>
  <si>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</si>
  <si>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</si>
  <si>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</si>
  <si>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</si>
  <si>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</si>
  <si>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</si>
  <si>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</si>
  <si>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</si>
  <si>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</si>
  <si>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</si>
  <si>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</si>
  <si>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</si>
  <si>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</si>
  <si>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</si>
  <si>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</si>
  <si>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</si>
  <si>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</si>
  <si>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</si>
  <si>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</si>
  <si>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</si>
  <si>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</si>
  <si>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</si>
  <si>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</si>
  <si>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</si>
  <si>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</si>
  <si>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</si>
  <si>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</si>
  <si>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</si>
  <si>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</si>
  <si>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</si>
  <si>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</si>
  <si>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</si>
  <si>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</si>
  <si>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</si>
  <si>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</si>
  <si>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</si>
  <si>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</si>
  <si>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</si>
  <si>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</si>
  <si>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</si>
  <si>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</si>
  <si>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</si>
  <si>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</si>
  <si>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</si>
  <si>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</si>
  <si>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</si>
  <si>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</si>
  <si>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</si>
  <si>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</si>
  <si>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</si>
  <si>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</si>
  <si>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</si>
  <si>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</si>
  <si>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</si>
  <si>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</si>
  <si>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</si>
  <si>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</si>
  <si>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</si>
  <si>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</si>
  <si>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</si>
  <si>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</si>
  <si>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</si>
  <si>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</si>
  <si>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</si>
  <si>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</si>
  <si>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</si>
  <si>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</si>
  <si>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</si>
  <si>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</si>
  <si>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</si>
  <si>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</si>
  <si>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</si>
  <si>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</si>
  <si>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</si>
  <si>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</si>
  <si>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</si>
  <si>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</si>
  <si>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</si>
  <si>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</si>
  <si>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</si>
  <si>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</si>
  <si>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</si>
  <si>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</si>
  <si>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</si>
  <si>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</si>
  <si>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</si>
  <si>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</si>
  <si>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</si>
  <si>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</si>
  <si>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</si>
  <si>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</si>
  <si>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</si>
  <si>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</si>
  <si>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</si>
  <si>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</si>
  <si>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</si>
  <si>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</si>
  <si>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</si>
  <si>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</si>
  <si>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</si>
  <si>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</si>
  <si>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</si>
  <si>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</si>
  <si>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</si>
  <si>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</si>
  <si>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</si>
  <si>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02/08/16 - VENCIMENTO 10/08/16</t>
  </si>
  <si>
    <t>6.3. Revisão de Remuneração pelo Transporte Coletivo ¹</t>
  </si>
  <si>
    <t xml:space="preserve">      ¹ - Pagamento de combustível não fóssil de junho/16 (área 8) e julho/16 (áreas 6 e 8).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</si>
</sst>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598265</v>
      </c>
      <c r="C7" s="9">
        <f t="shared" si="0"/>
        <v>749743</v>
      </c>
      <c r="D7" s="9">
        <f t="shared" si="0"/>
        <v>807109</v>
      </c>
      <c r="E7" s="9">
        <f t="shared" si="0"/>
        <v>531361</v>
      </c>
      <c r="F7" s="9">
        <f t="shared" si="0"/>
        <v>703652</v>
      </c>
      <c r="G7" s="9">
        <f t="shared" si="0"/>
        <v>1180524</v>
      </c>
      <c r="H7" s="9">
        <f t="shared" si="0"/>
        <v>549165</v>
      </c>
      <c r="I7" s="9">
        <f t="shared" si="0"/>
        <v>121863</v>
      </c>
      <c r="J7" s="9">
        <f t="shared" si="0"/>
        <v>320125</v>
      </c>
      <c r="K7" s="9">
        <f t="shared" si="0"/>
        <v>5561807</v>
      </c>
      <c r="L7" s="52"/>
    </row>
    <row r="8" spans="1:11" ht="17.25" customHeight="1">
      <c r="A8" s="10" t="s">
        <v>99</v>
      </c>
      <c r="B8" s="11">
        <f>B9+B12+B16</f>
        <v>302047</v>
      </c>
      <c r="C8" s="11">
        <f aca="true" t="shared" si="1" ref="C8:J8">C9+C12+C16</f>
        <v>386114</v>
      </c>
      <c r="D8" s="11">
        <f t="shared" si="1"/>
        <v>389832</v>
      </c>
      <c r="E8" s="11">
        <f t="shared" si="1"/>
        <v>276738</v>
      </c>
      <c r="F8" s="11">
        <f t="shared" si="1"/>
        <v>355638</v>
      </c>
      <c r="G8" s="11">
        <f t="shared" si="1"/>
        <v>595202</v>
      </c>
      <c r="H8" s="11">
        <f t="shared" si="1"/>
        <v>301257</v>
      </c>
      <c r="I8" s="11">
        <f t="shared" si="1"/>
        <v>56979</v>
      </c>
      <c r="J8" s="11">
        <f t="shared" si="1"/>
        <v>153083</v>
      </c>
      <c r="K8" s="11">
        <f>SUM(B8:J8)</f>
        <v>2816890</v>
      </c>
    </row>
    <row r="9" spans="1:11" ht="17.25" customHeight="1">
      <c r="A9" s="15" t="s">
        <v>17</v>
      </c>
      <c r="B9" s="13">
        <f>+B10+B11</f>
        <v>38481</v>
      </c>
      <c r="C9" s="13">
        <f aca="true" t="shared" si="2" ref="C9:J9">+C10+C11</f>
        <v>51440</v>
      </c>
      <c r="D9" s="13">
        <f t="shared" si="2"/>
        <v>44790</v>
      </c>
      <c r="E9" s="13">
        <f t="shared" si="2"/>
        <v>35179</v>
      </c>
      <c r="F9" s="13">
        <f t="shared" si="2"/>
        <v>40574</v>
      </c>
      <c r="G9" s="13">
        <f t="shared" si="2"/>
        <v>52489</v>
      </c>
      <c r="H9" s="13">
        <f t="shared" si="2"/>
        <v>47756</v>
      </c>
      <c r="I9" s="13">
        <f t="shared" si="2"/>
        <v>8279</v>
      </c>
      <c r="J9" s="13">
        <f t="shared" si="2"/>
        <v>15916</v>
      </c>
      <c r="K9" s="11">
        <f>SUM(B9:J9)</f>
        <v>334904</v>
      </c>
    </row>
    <row r="10" spans="1:11" ht="17.25" customHeight="1">
      <c r="A10" s="29" t="s">
        <v>18</v>
      </c>
      <c r="B10" s="13">
        <v>38481</v>
      </c>
      <c r="C10" s="13">
        <v>51440</v>
      </c>
      <c r="D10" s="13">
        <v>44790</v>
      </c>
      <c r="E10" s="13">
        <v>35179</v>
      </c>
      <c r="F10" s="13">
        <v>40574</v>
      </c>
      <c r="G10" s="13">
        <v>52489</v>
      </c>
      <c r="H10" s="13">
        <v>47756</v>
      </c>
      <c r="I10" s="13">
        <v>8279</v>
      </c>
      <c r="J10" s="13">
        <v>15916</v>
      </c>
      <c r="K10" s="11">
        <f>SUM(B10:J10)</f>
        <v>334904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228912</v>
      </c>
      <c r="C12" s="17">
        <f t="shared" si="3"/>
        <v>293354</v>
      </c>
      <c r="D12" s="17">
        <f t="shared" si="3"/>
        <v>300853</v>
      </c>
      <c r="E12" s="17">
        <f t="shared" si="3"/>
        <v>211447</v>
      </c>
      <c r="F12" s="17">
        <f t="shared" si="3"/>
        <v>269974</v>
      </c>
      <c r="G12" s="17">
        <f t="shared" si="3"/>
        <v>463034</v>
      </c>
      <c r="H12" s="17">
        <f t="shared" si="3"/>
        <v>223493</v>
      </c>
      <c r="I12" s="17">
        <f t="shared" si="3"/>
        <v>41890</v>
      </c>
      <c r="J12" s="17">
        <f t="shared" si="3"/>
        <v>119078</v>
      </c>
      <c r="K12" s="11">
        <f aca="true" t="shared" si="4" ref="K12:K27">SUM(B12:J12)</f>
        <v>2152035</v>
      </c>
    </row>
    <row r="13" spans="1:13" ht="17.25" customHeight="1">
      <c r="A13" s="14" t="s">
        <v>20</v>
      </c>
      <c r="B13" s="13">
        <v>108091</v>
      </c>
      <c r="C13" s="13">
        <v>148651</v>
      </c>
      <c r="D13" s="13">
        <v>156778</v>
      </c>
      <c r="E13" s="13">
        <v>107735</v>
      </c>
      <c r="F13" s="13">
        <v>135104</v>
      </c>
      <c r="G13" s="13">
        <v>218463</v>
      </c>
      <c r="H13" s="13">
        <v>103429</v>
      </c>
      <c r="I13" s="13">
        <v>23402</v>
      </c>
      <c r="J13" s="13">
        <v>61535</v>
      </c>
      <c r="K13" s="11">
        <f t="shared" si="4"/>
        <v>1063188</v>
      </c>
      <c r="L13" s="52"/>
      <c r="M13" s="53"/>
    </row>
    <row r="14" spans="1:12" ht="17.25" customHeight="1">
      <c r="A14" s="14" t="s">
        <v>21</v>
      </c>
      <c r="B14" s="13">
        <v>113085</v>
      </c>
      <c r="C14" s="13">
        <v>133189</v>
      </c>
      <c r="D14" s="13">
        <v>135355</v>
      </c>
      <c r="E14" s="13">
        <v>96359</v>
      </c>
      <c r="F14" s="13">
        <v>127986</v>
      </c>
      <c r="G14" s="13">
        <v>233798</v>
      </c>
      <c r="H14" s="13">
        <v>108349</v>
      </c>
      <c r="I14" s="13">
        <v>16534</v>
      </c>
      <c r="J14" s="13">
        <v>54743</v>
      </c>
      <c r="K14" s="11">
        <f t="shared" si="4"/>
        <v>1019398</v>
      </c>
      <c r="L14" s="52"/>
    </row>
    <row r="15" spans="1:11" ht="17.25" customHeight="1">
      <c r="A15" s="14" t="s">
        <v>22</v>
      </c>
      <c r="B15" s="13">
        <v>7736</v>
      </c>
      <c r="C15" s="13">
        <v>11514</v>
      </c>
      <c r="D15" s="13">
        <v>8720</v>
      </c>
      <c r="E15" s="13">
        <v>7353</v>
      </c>
      <c r="F15" s="13">
        <v>6884</v>
      </c>
      <c r="G15" s="13">
        <v>10773</v>
      </c>
      <c r="H15" s="13">
        <v>11715</v>
      </c>
      <c r="I15" s="13">
        <v>1954</v>
      </c>
      <c r="J15" s="13">
        <v>2800</v>
      </c>
      <c r="K15" s="11">
        <f t="shared" si="4"/>
        <v>69449</v>
      </c>
    </row>
    <row r="16" spans="1:11" ht="17.25" customHeight="1">
      <c r="A16" s="15" t="s">
        <v>95</v>
      </c>
      <c r="B16" s="13">
        <f>B17+B18+B19</f>
        <v>34654</v>
      </c>
      <c r="C16" s="13">
        <f aca="true" t="shared" si="5" ref="C16:J16">C17+C18+C19</f>
        <v>41320</v>
      </c>
      <c r="D16" s="13">
        <f t="shared" si="5"/>
        <v>44189</v>
      </c>
      <c r="E16" s="13">
        <f t="shared" si="5"/>
        <v>30112</v>
      </c>
      <c r="F16" s="13">
        <f t="shared" si="5"/>
        <v>45090</v>
      </c>
      <c r="G16" s="13">
        <f t="shared" si="5"/>
        <v>79679</v>
      </c>
      <c r="H16" s="13">
        <f t="shared" si="5"/>
        <v>30008</v>
      </c>
      <c r="I16" s="13">
        <f t="shared" si="5"/>
        <v>6810</v>
      </c>
      <c r="J16" s="13">
        <f t="shared" si="5"/>
        <v>18089</v>
      </c>
      <c r="K16" s="11">
        <f t="shared" si="4"/>
        <v>329951</v>
      </c>
    </row>
    <row r="17" spans="1:11" ht="17.25" customHeight="1">
      <c r="A17" s="14" t="s">
        <v>96</v>
      </c>
      <c r="B17" s="13">
        <v>21909</v>
      </c>
      <c r="C17" s="13">
        <v>28203</v>
      </c>
      <c r="D17" s="13">
        <v>27828</v>
      </c>
      <c r="E17" s="13">
        <v>19632</v>
      </c>
      <c r="F17" s="13">
        <v>28966</v>
      </c>
      <c r="G17" s="13">
        <v>48924</v>
      </c>
      <c r="H17" s="13">
        <v>20598</v>
      </c>
      <c r="I17" s="13">
        <v>4707</v>
      </c>
      <c r="J17" s="13">
        <v>11368</v>
      </c>
      <c r="K17" s="11">
        <f t="shared" si="4"/>
        <v>212135</v>
      </c>
    </row>
    <row r="18" spans="1:11" ht="17.25" customHeight="1">
      <c r="A18" s="14" t="s">
        <v>97</v>
      </c>
      <c r="B18" s="13">
        <v>11848</v>
      </c>
      <c r="C18" s="13">
        <v>11807</v>
      </c>
      <c r="D18" s="13">
        <v>15425</v>
      </c>
      <c r="E18" s="13">
        <v>9675</v>
      </c>
      <c r="F18" s="13">
        <v>15325</v>
      </c>
      <c r="G18" s="13">
        <v>29430</v>
      </c>
      <c r="H18" s="13">
        <v>8243</v>
      </c>
      <c r="I18" s="13">
        <v>1911</v>
      </c>
      <c r="J18" s="13">
        <v>6377</v>
      </c>
      <c r="K18" s="11">
        <f t="shared" si="4"/>
        <v>110041</v>
      </c>
    </row>
    <row r="19" spans="1:11" ht="17.25" customHeight="1">
      <c r="A19" s="14" t="s">
        <v>98</v>
      </c>
      <c r="B19" s="13">
        <v>897</v>
      </c>
      <c r="C19" s="13">
        <v>1310</v>
      </c>
      <c r="D19" s="13">
        <v>936</v>
      </c>
      <c r="E19" s="13">
        <v>805</v>
      </c>
      <c r="F19" s="13">
        <v>799</v>
      </c>
      <c r="G19" s="13">
        <v>1325</v>
      </c>
      <c r="H19" s="13">
        <v>1167</v>
      </c>
      <c r="I19" s="13">
        <v>192</v>
      </c>
      <c r="J19" s="13">
        <v>344</v>
      </c>
      <c r="K19" s="11">
        <f t="shared" si="4"/>
        <v>7775</v>
      </c>
    </row>
    <row r="20" spans="1:11" ht="17.25" customHeight="1">
      <c r="A20" s="16" t="s">
        <v>23</v>
      </c>
      <c r="B20" s="11">
        <f>+B21+B22+B23</f>
        <v>164978</v>
      </c>
      <c r="C20" s="11">
        <f aca="true" t="shared" si="6" ref="C20:J20">+C21+C22+C23</f>
        <v>183184</v>
      </c>
      <c r="D20" s="11">
        <f t="shared" si="6"/>
        <v>215690</v>
      </c>
      <c r="E20" s="11">
        <f t="shared" si="6"/>
        <v>134562</v>
      </c>
      <c r="F20" s="11">
        <f t="shared" si="6"/>
        <v>206387</v>
      </c>
      <c r="G20" s="11">
        <f t="shared" si="6"/>
        <v>386932</v>
      </c>
      <c r="H20" s="11">
        <f t="shared" si="6"/>
        <v>140396</v>
      </c>
      <c r="I20" s="11">
        <f t="shared" si="6"/>
        <v>32900</v>
      </c>
      <c r="J20" s="11">
        <f t="shared" si="6"/>
        <v>80504</v>
      </c>
      <c r="K20" s="11">
        <f t="shared" si="4"/>
        <v>1545533</v>
      </c>
    </row>
    <row r="21" spans="1:12" ht="17.25" customHeight="1">
      <c r="A21" s="12" t="s">
        <v>24</v>
      </c>
      <c r="B21" s="13">
        <v>86090</v>
      </c>
      <c r="C21" s="13">
        <v>105183</v>
      </c>
      <c r="D21" s="13">
        <v>124595</v>
      </c>
      <c r="E21" s="13">
        <v>76926</v>
      </c>
      <c r="F21" s="13">
        <v>115163</v>
      </c>
      <c r="G21" s="13">
        <v>199737</v>
      </c>
      <c r="H21" s="13">
        <v>77982</v>
      </c>
      <c r="I21" s="13">
        <v>20265</v>
      </c>
      <c r="J21" s="13">
        <v>45251</v>
      </c>
      <c r="K21" s="11">
        <f t="shared" si="4"/>
        <v>851192</v>
      </c>
      <c r="L21" s="52"/>
    </row>
    <row r="22" spans="1:12" ht="17.25" customHeight="1">
      <c r="A22" s="12" t="s">
        <v>25</v>
      </c>
      <c r="B22" s="13">
        <v>75502</v>
      </c>
      <c r="C22" s="13">
        <v>73565</v>
      </c>
      <c r="D22" s="13">
        <v>87292</v>
      </c>
      <c r="E22" s="13">
        <v>54913</v>
      </c>
      <c r="F22" s="13">
        <v>88149</v>
      </c>
      <c r="G22" s="13">
        <v>181582</v>
      </c>
      <c r="H22" s="13">
        <v>58187</v>
      </c>
      <c r="I22" s="13">
        <v>11853</v>
      </c>
      <c r="J22" s="13">
        <v>34021</v>
      </c>
      <c r="K22" s="11">
        <f t="shared" si="4"/>
        <v>665064</v>
      </c>
      <c r="L22" s="52"/>
    </row>
    <row r="23" spans="1:11" ht="17.25" customHeight="1">
      <c r="A23" s="12" t="s">
        <v>26</v>
      </c>
      <c r="B23" s="13">
        <v>3386</v>
      </c>
      <c r="C23" s="13">
        <v>4436</v>
      </c>
      <c r="D23" s="13">
        <v>3803</v>
      </c>
      <c r="E23" s="13">
        <v>2723</v>
      </c>
      <c r="F23" s="13">
        <v>3075</v>
      </c>
      <c r="G23" s="13">
        <v>5613</v>
      </c>
      <c r="H23" s="13">
        <v>4227</v>
      </c>
      <c r="I23" s="13">
        <v>782</v>
      </c>
      <c r="J23" s="13">
        <v>1232</v>
      </c>
      <c r="K23" s="11">
        <f t="shared" si="4"/>
        <v>29277</v>
      </c>
    </row>
    <row r="24" spans="1:11" ht="17.25" customHeight="1">
      <c r="A24" s="16" t="s">
        <v>27</v>
      </c>
      <c r="B24" s="13">
        <f>+B25+B26</f>
        <v>131240</v>
      </c>
      <c r="C24" s="13">
        <f aca="true" t="shared" si="7" ref="C24:J24">+C25+C26</f>
        <v>180445</v>
      </c>
      <c r="D24" s="13">
        <f t="shared" si="7"/>
        <v>201587</v>
      </c>
      <c r="E24" s="13">
        <f t="shared" si="7"/>
        <v>120061</v>
      </c>
      <c r="F24" s="13">
        <f t="shared" si="7"/>
        <v>141627</v>
      </c>
      <c r="G24" s="13">
        <f t="shared" si="7"/>
        <v>198390</v>
      </c>
      <c r="H24" s="13">
        <f t="shared" si="7"/>
        <v>98958</v>
      </c>
      <c r="I24" s="13">
        <f t="shared" si="7"/>
        <v>31984</v>
      </c>
      <c r="J24" s="13">
        <f t="shared" si="7"/>
        <v>86538</v>
      </c>
      <c r="K24" s="11">
        <f t="shared" si="4"/>
        <v>1190830</v>
      </c>
    </row>
    <row r="25" spans="1:12" ht="17.25" customHeight="1">
      <c r="A25" s="12" t="s">
        <v>130</v>
      </c>
      <c r="B25" s="13">
        <v>68770</v>
      </c>
      <c r="C25" s="13">
        <v>102675</v>
      </c>
      <c r="D25" s="13">
        <v>118963</v>
      </c>
      <c r="E25" s="13">
        <v>69527</v>
      </c>
      <c r="F25" s="13">
        <v>81944</v>
      </c>
      <c r="G25" s="13">
        <v>109222</v>
      </c>
      <c r="H25" s="13">
        <v>54225</v>
      </c>
      <c r="I25" s="13">
        <v>20945</v>
      </c>
      <c r="J25" s="13">
        <v>48090</v>
      </c>
      <c r="K25" s="11">
        <f t="shared" si="4"/>
        <v>674361</v>
      </c>
      <c r="L25" s="52"/>
    </row>
    <row r="26" spans="1:12" ht="17.25" customHeight="1">
      <c r="A26" s="12" t="s">
        <v>131</v>
      </c>
      <c r="B26" s="13">
        <v>62470</v>
      </c>
      <c r="C26" s="13">
        <v>77770</v>
      </c>
      <c r="D26" s="13">
        <v>82624</v>
      </c>
      <c r="E26" s="13">
        <v>50534</v>
      </c>
      <c r="F26" s="13">
        <v>59683</v>
      </c>
      <c r="G26" s="13">
        <v>89168</v>
      </c>
      <c r="H26" s="13">
        <v>44733</v>
      </c>
      <c r="I26" s="13">
        <v>11039</v>
      </c>
      <c r="J26" s="13">
        <v>38448</v>
      </c>
      <c r="K26" s="11">
        <f t="shared" si="4"/>
        <v>516469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8554</v>
      </c>
      <c r="I27" s="11">
        <v>0</v>
      </c>
      <c r="J27" s="11">
        <v>0</v>
      </c>
      <c r="K27" s="11">
        <f t="shared" si="4"/>
        <v>8554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6992.98</v>
      </c>
      <c r="I35" s="19">
        <v>0</v>
      </c>
      <c r="J35" s="19">
        <v>0</v>
      </c>
      <c r="K35" s="23">
        <f>SUM(B35:J35)</f>
        <v>6992.98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1649654.2100000002</v>
      </c>
      <c r="C47" s="22">
        <f aca="true" t="shared" si="12" ref="C47:H47">+C48+C57</f>
        <v>2355551.37</v>
      </c>
      <c r="D47" s="22">
        <f t="shared" si="12"/>
        <v>2851580.04</v>
      </c>
      <c r="E47" s="22">
        <f t="shared" si="12"/>
        <v>1604184.5999999999</v>
      </c>
      <c r="F47" s="22">
        <f t="shared" si="12"/>
        <v>2057661.85</v>
      </c>
      <c r="G47" s="22">
        <f t="shared" si="12"/>
        <v>2965928.67</v>
      </c>
      <c r="H47" s="22">
        <f t="shared" si="12"/>
        <v>1592621.17</v>
      </c>
      <c r="I47" s="22">
        <f>+I48+I57</f>
        <v>616632.2899999999</v>
      </c>
      <c r="J47" s="22">
        <f>+J48+J57</f>
        <v>975286.98</v>
      </c>
      <c r="K47" s="22">
        <f>SUM(B47:J47)</f>
        <v>16669101.18</v>
      </c>
    </row>
    <row r="48" spans="1:11" ht="17.25" customHeight="1">
      <c r="A48" s="16" t="s">
        <v>113</v>
      </c>
      <c r="B48" s="23">
        <f>SUM(B49:B56)</f>
        <v>1631671.61</v>
      </c>
      <c r="C48" s="23">
        <f aca="true" t="shared" si="13" ref="C48:J48">SUM(C49:C56)</f>
        <v>2332671.73</v>
      </c>
      <c r="D48" s="23">
        <f t="shared" si="13"/>
        <v>2826908.87</v>
      </c>
      <c r="E48" s="23">
        <f t="shared" si="13"/>
        <v>1582501.2699999998</v>
      </c>
      <c r="F48" s="23">
        <f t="shared" si="13"/>
        <v>2035036.08</v>
      </c>
      <c r="G48" s="23">
        <f t="shared" si="13"/>
        <v>2937018.44</v>
      </c>
      <c r="H48" s="23">
        <f t="shared" si="13"/>
        <v>1573357.03</v>
      </c>
      <c r="I48" s="23">
        <f t="shared" si="13"/>
        <v>616632.2899999999</v>
      </c>
      <c r="J48" s="23">
        <f t="shared" si="13"/>
        <v>961855.75</v>
      </c>
      <c r="K48" s="23">
        <f aca="true" t="shared" si="14" ref="K48:K57">SUM(B48:J48)</f>
        <v>16497653.069999997</v>
      </c>
    </row>
    <row r="49" spans="1:11" ht="17.25" customHeight="1">
      <c r="A49" s="34" t="s">
        <v>44</v>
      </c>
      <c r="B49" s="23">
        <f aca="true" t="shared" si="15" ref="B49:H49">ROUND(B30*B7,2)</f>
        <v>1630451.6</v>
      </c>
      <c r="C49" s="23">
        <f t="shared" si="15"/>
        <v>2325402.89</v>
      </c>
      <c r="D49" s="23">
        <f t="shared" si="15"/>
        <v>2824558.66</v>
      </c>
      <c r="E49" s="23">
        <f t="shared" si="15"/>
        <v>1581489.74</v>
      </c>
      <c r="F49" s="23">
        <f t="shared" si="15"/>
        <v>2033061.72</v>
      </c>
      <c r="G49" s="23">
        <f t="shared" si="15"/>
        <v>2934192.4</v>
      </c>
      <c r="H49" s="23">
        <f t="shared" si="15"/>
        <v>1565175.17</v>
      </c>
      <c r="I49" s="23">
        <f>ROUND(I30*I7,2)</f>
        <v>615566.57</v>
      </c>
      <c r="J49" s="23">
        <f>ROUND(J30*J7,2)</f>
        <v>959638.71</v>
      </c>
      <c r="K49" s="23">
        <f t="shared" si="14"/>
        <v>16469537.46</v>
      </c>
    </row>
    <row r="50" spans="1:11" ht="17.25" customHeight="1">
      <c r="A50" s="34" t="s">
        <v>45</v>
      </c>
      <c r="B50" s="19">
        <v>0</v>
      </c>
      <c r="C50" s="23">
        <f>ROUND(C31*C7,2)</f>
        <v>5168.86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5168.86</v>
      </c>
    </row>
    <row r="51" spans="1:11" ht="17.25" customHeight="1">
      <c r="A51" s="67" t="s">
        <v>106</v>
      </c>
      <c r="B51" s="68">
        <f aca="true" t="shared" si="16" ref="B51:H51">ROUND(B32*B7,2)</f>
        <v>-2871.67</v>
      </c>
      <c r="C51" s="68">
        <f t="shared" si="16"/>
        <v>-3673.74</v>
      </c>
      <c r="D51" s="68">
        <f t="shared" si="16"/>
        <v>-4035.55</v>
      </c>
      <c r="E51" s="68">
        <f t="shared" si="16"/>
        <v>-2433.87</v>
      </c>
      <c r="F51" s="68">
        <f t="shared" si="16"/>
        <v>-3307.16</v>
      </c>
      <c r="G51" s="68">
        <f t="shared" si="16"/>
        <v>-4604.04</v>
      </c>
      <c r="H51" s="68">
        <f t="shared" si="16"/>
        <v>-2526.16</v>
      </c>
      <c r="I51" s="19">
        <v>0</v>
      </c>
      <c r="J51" s="19">
        <v>0</v>
      </c>
      <c r="K51" s="68">
        <f>SUM(B51:J51)</f>
        <v>-23452.19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6992.98</v>
      </c>
      <c r="I53" s="31">
        <f>+I35</f>
        <v>0</v>
      </c>
      <c r="J53" s="31">
        <f>+J35</f>
        <v>0</v>
      </c>
      <c r="K53" s="23">
        <f t="shared" si="14"/>
        <v>6992.98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17982.6</v>
      </c>
      <c r="C57" s="36">
        <v>22879.64</v>
      </c>
      <c r="D57" s="36">
        <v>24671.17</v>
      </c>
      <c r="E57" s="36">
        <v>21683.33</v>
      </c>
      <c r="F57" s="36">
        <v>22625.77</v>
      </c>
      <c r="G57" s="36">
        <v>28910.23</v>
      </c>
      <c r="H57" s="36">
        <v>19264.14</v>
      </c>
      <c r="I57" s="19">
        <v>0</v>
      </c>
      <c r="J57" s="36">
        <v>13431.23</v>
      </c>
      <c r="K57" s="36">
        <f t="shared" si="14"/>
        <v>171448.11000000002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-242251.09999999998</v>
      </c>
      <c r="C61" s="35">
        <f t="shared" si="17"/>
        <v>-220003.92</v>
      </c>
      <c r="D61" s="35">
        <f t="shared" si="17"/>
        <v>-238277.61000000002</v>
      </c>
      <c r="E61" s="35">
        <f t="shared" si="17"/>
        <v>-322219.11000000004</v>
      </c>
      <c r="F61" s="35">
        <f t="shared" si="17"/>
        <v>84874.29999999999</v>
      </c>
      <c r="G61" s="35">
        <f t="shared" si="17"/>
        <v>-313918.62</v>
      </c>
      <c r="H61" s="35">
        <f t="shared" si="17"/>
        <v>-132881.11</v>
      </c>
      <c r="I61" s="35">
        <f t="shared" si="17"/>
        <v>-98331.77</v>
      </c>
      <c r="J61" s="35">
        <f t="shared" si="17"/>
        <v>-69956.02</v>
      </c>
      <c r="K61" s="35">
        <f>SUM(B61:J61)</f>
        <v>-1552964.96</v>
      </c>
    </row>
    <row r="62" spans="1:11" ht="18.75" customHeight="1">
      <c r="A62" s="16" t="s">
        <v>75</v>
      </c>
      <c r="B62" s="35">
        <f aca="true" t="shared" si="18" ref="B62:J62">B63+B64+B65+B66+B67+B68</f>
        <v>-229001.96999999997</v>
      </c>
      <c r="C62" s="35">
        <f t="shared" si="18"/>
        <v>-200684.32</v>
      </c>
      <c r="D62" s="35">
        <f t="shared" si="18"/>
        <v>-211040.65000000002</v>
      </c>
      <c r="E62" s="35">
        <f t="shared" si="18"/>
        <v>-309468.68000000005</v>
      </c>
      <c r="F62" s="35">
        <f t="shared" si="18"/>
        <v>-268919.94</v>
      </c>
      <c r="G62" s="35">
        <f t="shared" si="18"/>
        <v>-287206.33</v>
      </c>
      <c r="H62" s="35">
        <f t="shared" si="18"/>
        <v>-181472.8</v>
      </c>
      <c r="I62" s="35">
        <f t="shared" si="18"/>
        <v>-31460.2</v>
      </c>
      <c r="J62" s="35">
        <f t="shared" si="18"/>
        <v>-60480.8</v>
      </c>
      <c r="K62" s="35">
        <f aca="true" t="shared" si="19" ref="K62:K91">SUM(B62:J62)</f>
        <v>-1779735.6900000002</v>
      </c>
    </row>
    <row r="63" spans="1:11" ht="18.75" customHeight="1">
      <c r="A63" s="12" t="s">
        <v>76</v>
      </c>
      <c r="B63" s="35">
        <f>-ROUND(B9*$D$3,2)</f>
        <v>-146227.8</v>
      </c>
      <c r="C63" s="35">
        <f aca="true" t="shared" si="20" ref="C63:J63">-ROUND(C9*$D$3,2)</f>
        <v>-195472</v>
      </c>
      <c r="D63" s="35">
        <f t="shared" si="20"/>
        <v>-170202</v>
      </c>
      <c r="E63" s="35">
        <f t="shared" si="20"/>
        <v>-133680.2</v>
      </c>
      <c r="F63" s="35">
        <f t="shared" si="20"/>
        <v>-154181.2</v>
      </c>
      <c r="G63" s="35">
        <f t="shared" si="20"/>
        <v>-199458.2</v>
      </c>
      <c r="H63" s="35">
        <f t="shared" si="20"/>
        <v>-181472.8</v>
      </c>
      <c r="I63" s="35">
        <f t="shared" si="20"/>
        <v>-31460.2</v>
      </c>
      <c r="J63" s="35">
        <f t="shared" si="20"/>
        <v>-60480.8</v>
      </c>
      <c r="K63" s="35">
        <f t="shared" si="19"/>
        <v>-1272635.2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-1238.8</v>
      </c>
      <c r="C65" s="35">
        <v>-140.6</v>
      </c>
      <c r="D65" s="35">
        <v>-338.2</v>
      </c>
      <c r="E65" s="35">
        <v>-851.2</v>
      </c>
      <c r="F65" s="35">
        <v>-406.6</v>
      </c>
      <c r="G65" s="35">
        <v>-475</v>
      </c>
      <c r="H65" s="19">
        <v>0</v>
      </c>
      <c r="I65" s="19">
        <v>0</v>
      </c>
      <c r="J65" s="19">
        <v>0</v>
      </c>
      <c r="K65" s="35">
        <f t="shared" si="19"/>
        <v>-3450.4</v>
      </c>
    </row>
    <row r="66" spans="1:11" ht="18.75" customHeight="1">
      <c r="A66" s="12" t="s">
        <v>107</v>
      </c>
      <c r="B66" s="35">
        <v>-1888.6</v>
      </c>
      <c r="C66" s="35">
        <v>-478.8</v>
      </c>
      <c r="D66" s="35">
        <v>-771.4</v>
      </c>
      <c r="E66" s="35">
        <v>-532</v>
      </c>
      <c r="F66" s="35">
        <v>0</v>
      </c>
      <c r="G66" s="35">
        <v>-452.2</v>
      </c>
      <c r="H66" s="19">
        <v>0</v>
      </c>
      <c r="I66" s="19">
        <v>0</v>
      </c>
      <c r="J66" s="19">
        <v>0</v>
      </c>
      <c r="K66" s="35">
        <f t="shared" si="19"/>
        <v>-4123</v>
      </c>
    </row>
    <row r="67" spans="1:11" ht="18.75" customHeight="1">
      <c r="A67" s="12" t="s">
        <v>53</v>
      </c>
      <c r="B67" s="35">
        <v>-79601.77</v>
      </c>
      <c r="C67" s="35">
        <v>-4592.92</v>
      </c>
      <c r="D67" s="35">
        <v>-39729.05</v>
      </c>
      <c r="E67" s="35">
        <v>-174405.28</v>
      </c>
      <c r="F67" s="35">
        <v>-114332.14</v>
      </c>
      <c r="G67" s="35">
        <v>-86820.93</v>
      </c>
      <c r="H67" s="19">
        <v>0</v>
      </c>
      <c r="I67" s="19">
        <v>0</v>
      </c>
      <c r="J67" s="19">
        <v>0</v>
      </c>
      <c r="K67" s="35">
        <f t="shared" si="19"/>
        <v>-499482.09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-13249.13</v>
      </c>
      <c r="C69" s="68">
        <f t="shared" si="21"/>
        <v>-19319.6</v>
      </c>
      <c r="D69" s="68">
        <f t="shared" si="21"/>
        <v>-27236.959999999995</v>
      </c>
      <c r="E69" s="68">
        <f t="shared" si="21"/>
        <v>-12750.43</v>
      </c>
      <c r="F69" s="68">
        <f t="shared" si="21"/>
        <v>-17902.390000000003</v>
      </c>
      <c r="G69" s="68">
        <f t="shared" si="21"/>
        <v>-26712.289999999997</v>
      </c>
      <c r="H69" s="68">
        <f t="shared" si="21"/>
        <v>-13073.91</v>
      </c>
      <c r="I69" s="68">
        <f t="shared" si="21"/>
        <v>-66871.57</v>
      </c>
      <c r="J69" s="68">
        <f t="shared" si="21"/>
        <v>-9475.22</v>
      </c>
      <c r="K69" s="68">
        <f t="shared" si="19"/>
        <v>-206591.5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-86.12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-109.82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68">
        <v>-7000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68">
        <f t="shared" si="19"/>
        <v>-7000</v>
      </c>
    </row>
    <row r="79" spans="1:11" ht="18.75" customHeight="1">
      <c r="A79" s="12" t="s">
        <v>64</v>
      </c>
      <c r="B79" s="19">
        <v>0</v>
      </c>
      <c r="C79" s="19">
        <v>0</v>
      </c>
      <c r="D79" s="68">
        <v>-975.19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68">
        <f t="shared" si="19"/>
        <v>-975.19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48">
        <v>371696.63</v>
      </c>
      <c r="G101" s="19">
        <v>0</v>
      </c>
      <c r="H101" s="48">
        <v>61665.6</v>
      </c>
      <c r="I101" s="19">
        <v>0</v>
      </c>
      <c r="J101" s="19">
        <v>0</v>
      </c>
      <c r="K101" s="48">
        <f>SUM(B101:J101)</f>
        <v>433362.23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1407403.1100000003</v>
      </c>
      <c r="C104" s="24">
        <f t="shared" si="22"/>
        <v>2135547.45</v>
      </c>
      <c r="D104" s="24">
        <f t="shared" si="22"/>
        <v>2613302.43</v>
      </c>
      <c r="E104" s="24">
        <f t="shared" si="22"/>
        <v>1281965.49</v>
      </c>
      <c r="F104" s="24">
        <f t="shared" si="22"/>
        <v>2142536.1500000004</v>
      </c>
      <c r="G104" s="24">
        <f t="shared" si="22"/>
        <v>2652010.05</v>
      </c>
      <c r="H104" s="24">
        <f t="shared" si="22"/>
        <v>1459740.06</v>
      </c>
      <c r="I104" s="24">
        <f>+I105+I106</f>
        <v>518300.51999999996</v>
      </c>
      <c r="J104" s="24">
        <f>+J105+J106</f>
        <v>905330.96</v>
      </c>
      <c r="K104" s="48">
        <f>SUM(B104:J104)</f>
        <v>15116136.219999999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1389420.5100000002</v>
      </c>
      <c r="C105" s="24">
        <f t="shared" si="23"/>
        <v>2112667.81</v>
      </c>
      <c r="D105" s="24">
        <f t="shared" si="23"/>
        <v>2588631.2600000002</v>
      </c>
      <c r="E105" s="24">
        <f t="shared" si="23"/>
        <v>1260282.16</v>
      </c>
      <c r="F105" s="24">
        <f t="shared" si="23"/>
        <v>2119910.3800000004</v>
      </c>
      <c r="G105" s="24">
        <f t="shared" si="23"/>
        <v>2623099.82</v>
      </c>
      <c r="H105" s="24">
        <f t="shared" si="23"/>
        <v>1440475.9200000002</v>
      </c>
      <c r="I105" s="24">
        <f t="shared" si="23"/>
        <v>518300.51999999996</v>
      </c>
      <c r="J105" s="24">
        <f t="shared" si="23"/>
        <v>891899.73</v>
      </c>
      <c r="K105" s="48">
        <f>SUM(B105:J105)</f>
        <v>14944688.110000001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17982.6</v>
      </c>
      <c r="C106" s="24">
        <f t="shared" si="24"/>
        <v>22879.64</v>
      </c>
      <c r="D106" s="24">
        <f t="shared" si="24"/>
        <v>24671.17</v>
      </c>
      <c r="E106" s="24">
        <f t="shared" si="24"/>
        <v>21683.33</v>
      </c>
      <c r="F106" s="24">
        <f t="shared" si="24"/>
        <v>22625.77</v>
      </c>
      <c r="G106" s="24">
        <f t="shared" si="24"/>
        <v>28910.23</v>
      </c>
      <c r="H106" s="24">
        <f t="shared" si="24"/>
        <v>19264.14</v>
      </c>
      <c r="I106" s="19">
        <f t="shared" si="24"/>
        <v>0</v>
      </c>
      <c r="J106" s="24">
        <f t="shared" si="24"/>
        <v>13431.23</v>
      </c>
      <c r="K106" s="48">
        <f>SUM(B106:J106)</f>
        <v>171448.11000000002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15116136.239999998</v>
      </c>
      <c r="L112" s="54"/>
    </row>
    <row r="113" spans="1:11" ht="18.75" customHeight="1">
      <c r="A113" s="26" t="s">
        <v>71</v>
      </c>
      <c r="B113" s="27">
        <v>176495.54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176495.54</v>
      </c>
    </row>
    <row r="114" spans="1:11" ht="18.75" customHeight="1">
      <c r="A114" s="26" t="s">
        <v>72</v>
      </c>
      <c r="B114" s="27">
        <v>1230907.58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1230907.58</v>
      </c>
    </row>
    <row r="115" spans="1:11" ht="18.75" customHeight="1">
      <c r="A115" s="26" t="s">
        <v>73</v>
      </c>
      <c r="B115" s="40">
        <v>0</v>
      </c>
      <c r="C115" s="27">
        <f>+C104</f>
        <v>2135547.45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2135547.45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2613302.43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2613302.43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1281965.49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1281965.49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420632.2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420632.2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1019082.34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1019082.34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79408.59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79408.59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623413.02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623413.02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793756.2</v>
      </c>
      <c r="H122" s="40">
        <v>0</v>
      </c>
      <c r="I122" s="40">
        <v>0</v>
      </c>
      <c r="J122" s="40">
        <v>0</v>
      </c>
      <c r="K122" s="41">
        <f t="shared" si="25"/>
        <v>793756.2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61406.29</v>
      </c>
      <c r="H123" s="40">
        <v>0</v>
      </c>
      <c r="I123" s="40">
        <v>0</v>
      </c>
      <c r="J123" s="40">
        <v>0</v>
      </c>
      <c r="K123" s="41">
        <f t="shared" si="25"/>
        <v>61406.29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392043.25</v>
      </c>
      <c r="H124" s="40">
        <v>0</v>
      </c>
      <c r="I124" s="40">
        <v>0</v>
      </c>
      <c r="J124" s="40">
        <v>0</v>
      </c>
      <c r="K124" s="41">
        <f t="shared" si="25"/>
        <v>392043.25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378905.34</v>
      </c>
      <c r="H125" s="40">
        <v>0</v>
      </c>
      <c r="I125" s="40">
        <v>0</v>
      </c>
      <c r="J125" s="40">
        <v>0</v>
      </c>
      <c r="K125" s="41">
        <f t="shared" si="25"/>
        <v>378905.34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1025898.98</v>
      </c>
      <c r="H126" s="40">
        <v>0</v>
      </c>
      <c r="I126" s="40">
        <v>0</v>
      </c>
      <c r="J126" s="40">
        <v>0</v>
      </c>
      <c r="K126" s="41">
        <f t="shared" si="25"/>
        <v>1025898.98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506295.6</v>
      </c>
      <c r="I127" s="40">
        <v>0</v>
      </c>
      <c r="J127" s="40">
        <v>0</v>
      </c>
      <c r="K127" s="41">
        <f t="shared" si="25"/>
        <v>506295.6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953444.46</v>
      </c>
      <c r="I128" s="40">
        <v>0</v>
      </c>
      <c r="J128" s="40">
        <v>0</v>
      </c>
      <c r="K128" s="41">
        <f t="shared" si="25"/>
        <v>953444.46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518300.52</v>
      </c>
      <c r="J129" s="40">
        <v>0</v>
      </c>
      <c r="K129" s="41">
        <f t="shared" si="25"/>
        <v>518300.52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905330.96</v>
      </c>
      <c r="K130" s="44">
        <f t="shared" si="25"/>
        <v>905330.96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84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2016-08-09T19:23:09Z</dcterms:modified>
  <cp:category/>
  <cp:version/>
  <cp:contentType/>
  <cp:contentStatus/>
</cp:coreProperties>
</file>