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1435" windowHeight="10005"/>
  </bookViews>
  <sheets>
    <sheet name="Sistema" sheetId="1" r:id="rId1"/>
  </sheets>
  <definedNames>
    <definedName name="_xlnm._FilterDatabase" localSheetId="0" hidden="1">Sistema!$A$1:$A$122</definedName>
    <definedName name="_xlnm.Print_Area" localSheetId="0">Sistema!$C$1:$U$88</definedName>
  </definedNames>
  <calcPr calcId="125725"/>
</workbook>
</file>

<file path=xl/calcChain.xml><?xml version="1.0" encoding="utf-8"?>
<calcChain xmlns="http://schemas.openxmlformats.org/spreadsheetml/2006/main">
  <c r="U3" i="1"/>
  <c r="U12"/>
  <c r="U11"/>
  <c r="U10"/>
  <c r="U9"/>
  <c r="U8"/>
  <c r="U61"/>
  <c r="U60"/>
  <c r="U58"/>
  <c r="U57"/>
  <c r="U56"/>
  <c r="U53"/>
  <c r="U52"/>
  <c r="U51"/>
  <c r="U50"/>
  <c r="U49"/>
  <c r="U47"/>
  <c r="U43"/>
  <c r="U42"/>
  <c r="U41"/>
  <c r="U40"/>
  <c r="U39"/>
  <c r="U38"/>
  <c r="U37"/>
  <c r="U36"/>
  <c r="U35"/>
  <c r="U34"/>
  <c r="U32"/>
  <c r="U31"/>
  <c r="U30"/>
  <c r="U29"/>
  <c r="U28"/>
  <c r="U27"/>
  <c r="U26"/>
  <c r="U25"/>
  <c r="U21"/>
  <c r="U19"/>
  <c r="U18"/>
  <c r="U17"/>
  <c r="U16"/>
  <c r="U74" l="1"/>
  <c r="U24"/>
  <c r="U54"/>
  <c r="U46" s="1"/>
  <c r="U72"/>
  <c r="U48"/>
  <c r="U70"/>
  <c r="U33"/>
  <c r="U55"/>
  <c r="U75"/>
  <c r="U4"/>
  <c r="U77"/>
  <c r="U59"/>
  <c r="U71"/>
  <c r="U23" l="1"/>
  <c r="U69"/>
  <c r="U45"/>
  <c r="U84" l="1"/>
  <c r="U82"/>
  <c r="U85"/>
  <c r="U86"/>
  <c r="U80"/>
  <c r="U83" l="1"/>
  <c r="U6" l="1"/>
  <c r="U81"/>
  <c r="U76"/>
  <c r="U66"/>
  <c r="U64"/>
  <c r="U68"/>
  <c r="U67"/>
  <c r="U14" s="1"/>
  <c r="U65"/>
  <c r="U73"/>
  <c r="U63" l="1"/>
  <c r="U5" s="1"/>
  <c r="U79"/>
</calcChain>
</file>

<file path=xl/sharedStrings.xml><?xml version="1.0" encoding="utf-8"?>
<sst xmlns="http://schemas.openxmlformats.org/spreadsheetml/2006/main" count="137" uniqueCount="77">
  <si>
    <t>Total</t>
  </si>
  <si>
    <t>Real</t>
  </si>
  <si>
    <t>SISTEMA -  SALDO INICIAL</t>
  </si>
  <si>
    <t>SISTEMA - SALDO FINAL</t>
  </si>
  <si>
    <t>SISTEMA - SALDO À PAGAR</t>
  </si>
  <si>
    <t xml:space="preserve">5020-2 - (Banco Brasil)  </t>
  </si>
  <si>
    <t xml:space="preserve">5019-9 - (Banco Brasil)  </t>
  </si>
  <si>
    <t xml:space="preserve">1-6 - (Caixa Econômica)  </t>
  </si>
  <si>
    <t xml:space="preserve">2-4 - (Caixa Econômica)  </t>
  </si>
  <si>
    <t xml:space="preserve">81-4 - (Caixa Econômica)  </t>
  </si>
  <si>
    <t xml:space="preserve">MULTAS - SALDO FINAL     </t>
  </si>
  <si>
    <t xml:space="preserve">MULTAS - GESTÃO FINANCEIRA </t>
  </si>
  <si>
    <t>MULTAS - Receita -  Diversas e Financeiras</t>
  </si>
  <si>
    <t>MULTAS - Saídas (Transcooper)</t>
  </si>
  <si>
    <t>MULTAS - Saídas (Tarifas/Penhora/Bloqueio Judicial)</t>
  </si>
  <si>
    <t xml:space="preserve">GESTÃO ACUMULADO - EMPRÉSTIMO/DEVOLUÇÃO </t>
  </si>
  <si>
    <t xml:space="preserve">TOTAL RECEITA </t>
  </si>
  <si>
    <t>Receita - Venda de Crédito Eletrônico</t>
  </si>
  <si>
    <t>A</t>
  </si>
  <si>
    <t>Crédito Postos (c/c 5019-9)</t>
  </si>
  <si>
    <t>Outros-XVN/Funap/EMTU (c/c 5020-2)</t>
  </si>
  <si>
    <t>Créditos LOJAS (c/c 1-6 Dinheiro Dia)</t>
  </si>
  <si>
    <t>Créditos LOTÉRICAS (c/c 1-6 Dinheiro Dia)</t>
  </si>
  <si>
    <t>Créditos MULTICONTA(c/c 1-6 DINHEIRO Dia)</t>
  </si>
  <si>
    <t>CréditosMULTICONTA (c/c 1-6 TED Dia Seguinte)</t>
  </si>
  <si>
    <t>Créditos LOJA VIRTUAL (c/c 2-4 Ted Dia Seguinte)</t>
  </si>
  <si>
    <t>Créditos WEB (c/c 81-4 Ted Dia Seguinte)</t>
  </si>
  <si>
    <t>Receita -  Diversas e Financeiras</t>
  </si>
  <si>
    <t>Receitas Financeiras</t>
  </si>
  <si>
    <t>Royal Bus (Viação Jundiaiense)</t>
  </si>
  <si>
    <t>Zona Azul</t>
  </si>
  <si>
    <t>Outras</t>
  </si>
  <si>
    <t>Alugueis Diversos - Exploração Terminais</t>
  </si>
  <si>
    <t>Gerenc. e Operação Bilhet. Eletrôn. (SBE)</t>
  </si>
  <si>
    <t>Reembolso Paese</t>
  </si>
  <si>
    <t xml:space="preserve">Serviços Especiais -  U S P </t>
  </si>
  <si>
    <t>Recurso PMSP - Transp.Pess.Deficiencia Mobil. Reduzida</t>
  </si>
  <si>
    <t/>
  </si>
  <si>
    <t>Recurso PMSP - Compensações Tarifarias Sistema Onibus</t>
  </si>
  <si>
    <t>TOTAL VENCIMENTO DO DIA</t>
  </si>
  <si>
    <t>Remuneração Subsistema Estrutural (+) Revisão</t>
  </si>
  <si>
    <t>Remuneração Subsistema Local (+) Revisão</t>
  </si>
  <si>
    <t xml:space="preserve">Frota Pública </t>
  </si>
  <si>
    <t>731/733</t>
  </si>
  <si>
    <t xml:space="preserve">Transferência Resam </t>
  </si>
  <si>
    <t>Spurbanos (Rede Comerc. + Terminais Urbanos)</t>
  </si>
  <si>
    <t>727/714</t>
  </si>
  <si>
    <t>Comercialização Rede Complementar</t>
  </si>
  <si>
    <t>Remuneração Subsistema Estrutural  Paese</t>
  </si>
  <si>
    <t>X</t>
  </si>
  <si>
    <t>Comercialização - CEF</t>
  </si>
  <si>
    <t>728/739</t>
  </si>
  <si>
    <t>Gerenc.Créd.Eletr.(TX. Ger. Paese)</t>
  </si>
  <si>
    <t>Bilhete Único sem Cadastro</t>
  </si>
  <si>
    <t xml:space="preserve">Energia de Tração   </t>
  </si>
  <si>
    <t>730/713/716/718/738</t>
  </si>
  <si>
    <t>Despesas Gerais - Diversas</t>
  </si>
  <si>
    <t>713/718/215</t>
  </si>
  <si>
    <t>Despesas Gerais - R A T E I O</t>
  </si>
  <si>
    <t xml:space="preserve">Despesas Gerais - Penhora / Bloqueio Judicial </t>
  </si>
  <si>
    <t>TOTAL PAGAMENTO REALIZADO</t>
  </si>
  <si>
    <t xml:space="preserve">Gerenc.Crédito Eletrônico Paese </t>
  </si>
  <si>
    <t>713/215</t>
  </si>
  <si>
    <t>DÍVIDA ACUMULADA</t>
  </si>
  <si>
    <t xml:space="preserve">Remuneração Subsistema Estrutural </t>
  </si>
  <si>
    <t xml:space="preserve">Remuneração Subsistema Local </t>
  </si>
  <si>
    <t>Frota Pública</t>
  </si>
  <si>
    <t>seg</t>
  </si>
  <si>
    <t>ter</t>
  </si>
  <si>
    <t>qua</t>
  </si>
  <si>
    <t>SISTEMA</t>
  </si>
  <si>
    <t>TRANSPORTE</t>
  </si>
  <si>
    <t>Final</t>
  </si>
  <si>
    <t>(Revisão Estrutural- Notas explicativas abaixo)</t>
  </si>
  <si>
    <t>(Revisão Local - Notas explicativas abaixo)</t>
  </si>
  <si>
    <t>qui</t>
  </si>
  <si>
    <t>sex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</si>
</sst>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64" formatCode="[$-416]mmmm\-yy;@"/>
    <numFmt numFmtId="165" formatCode="[$-416]mmmm\-yyyy;@"/>
    <numFmt numFmtId="166" formatCode="dd/mm;@"/>
    <numFmt numFmtId="167" formatCode="_(* #,##0_);[Red]_(* \(#,##0\);_(* &quot;-&quot;??_);_(@_)"/>
    <numFmt numFmtId="168" formatCode="#,##0;[Red]#,##0"/>
    <numFmt numFmtId="169" formatCode="_(* #.0\,##0_);_(* \(#.0\,##0\);_(* &quot;-&quot;??_);_(@_)"/>
  </numFmts>
  <fonts count="8">
    <font>
      <sz val="10"/>
      <name val="Arial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8">
    <xf numFmtId="0" fontId="0" fillId="0" borderId="0"/>
    <xf numFmtId="0" fontId="4" fillId="0" borderId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11">
    <xf numFmtId="0" fontId="0" fillId="0" borderId="0" xfId="0"/>
    <xf numFmtId="164" fontId="5" fillId="2" borderId="2" xfId="3" applyNumberFormat="1" applyFont="1" applyFill="1" applyBorder="1" applyAlignment="1" applyProtection="1">
      <alignment horizontal="right" vertical="center"/>
    </xf>
    <xf numFmtId="14" fontId="1" fillId="2" borderId="0" xfId="1" applyNumberFormat="1" applyFont="1" applyFill="1" applyAlignment="1" applyProtection="1">
      <alignment horizontal="right" vertical="center"/>
    </xf>
    <xf numFmtId="0" fontId="6" fillId="2" borderId="0" xfId="1" applyFont="1" applyFill="1" applyBorder="1" applyProtection="1"/>
    <xf numFmtId="0" fontId="1" fillId="0" borderId="0" xfId="2" applyFont="1"/>
    <xf numFmtId="164" fontId="5" fillId="2" borderId="3" xfId="3" applyNumberFormat="1" applyFont="1" applyFill="1" applyBorder="1" applyAlignment="1" applyProtection="1">
      <alignment horizontal="right" vertical="center"/>
    </xf>
    <xf numFmtId="166" fontId="1" fillId="2" borderId="0" xfId="1" applyNumberFormat="1" applyFont="1" applyFill="1" applyAlignment="1" applyProtection="1">
      <alignment horizontal="right" vertical="center"/>
    </xf>
    <xf numFmtId="0" fontId="5" fillId="2" borderId="0" xfId="1" applyFont="1" applyFill="1" applyProtection="1"/>
    <xf numFmtId="165" fontId="5" fillId="2" borderId="6" xfId="3" applyNumberFormat="1" applyFont="1" applyFill="1" applyBorder="1" applyAlignment="1" applyProtection="1">
      <alignment horizontal="right" vertical="center"/>
    </xf>
    <xf numFmtId="38" fontId="6" fillId="3" borderId="0" xfId="1" applyNumberFormat="1" applyFont="1" applyFill="1" applyBorder="1" applyAlignment="1" applyProtection="1">
      <alignment horizontal="right" vertical="center"/>
    </xf>
    <xf numFmtId="0" fontId="6" fillId="2" borderId="0" xfId="1" applyFont="1" applyFill="1" applyProtection="1"/>
    <xf numFmtId="0" fontId="6" fillId="2" borderId="0" xfId="1" applyFont="1" applyFill="1" applyAlignment="1" applyProtection="1">
      <alignment horizontal="left"/>
    </xf>
    <xf numFmtId="0" fontId="5" fillId="2" borderId="7" xfId="1" applyFont="1" applyFill="1" applyBorder="1" applyAlignment="1" applyProtection="1">
      <alignment horizontal="left"/>
    </xf>
    <xf numFmtId="0" fontId="5" fillId="2" borderId="8" xfId="1" applyFont="1" applyFill="1" applyBorder="1" applyAlignment="1" applyProtection="1">
      <alignment horizontal="center"/>
    </xf>
    <xf numFmtId="167" fontId="5" fillId="2" borderId="2" xfId="1" quotePrefix="1" applyNumberFormat="1" applyFont="1" applyFill="1" applyBorder="1" applyAlignment="1" applyProtection="1">
      <alignment horizontal="right"/>
    </xf>
    <xf numFmtId="168" fontId="5" fillId="2" borderId="9" xfId="1" applyNumberFormat="1" applyFont="1" applyFill="1" applyBorder="1" applyAlignment="1" applyProtection="1">
      <alignment horizontal="right"/>
    </xf>
    <xf numFmtId="167" fontId="5" fillId="2" borderId="9" xfId="1" applyNumberFormat="1" applyFont="1" applyFill="1" applyBorder="1" applyAlignment="1" applyProtection="1">
      <alignment horizontal="right"/>
    </xf>
    <xf numFmtId="169" fontId="5" fillId="4" borderId="10" xfId="3" applyNumberFormat="1" applyFont="1" applyFill="1" applyBorder="1" applyAlignment="1" applyProtection="1">
      <alignment horizontal="left"/>
    </xf>
    <xf numFmtId="169" fontId="5" fillId="4" borderId="1" xfId="3" applyNumberFormat="1" applyFont="1" applyFill="1" applyBorder="1" applyAlignment="1" applyProtection="1">
      <alignment horizontal="center"/>
    </xf>
    <xf numFmtId="167" fontId="5" fillId="4" borderId="3" xfId="3" applyNumberFormat="1" applyFont="1" applyFill="1" applyBorder="1" applyAlignment="1" applyProtection="1">
      <alignment horizontal="right"/>
    </xf>
    <xf numFmtId="167" fontId="5" fillId="4" borderId="0" xfId="3" applyNumberFormat="1" applyFont="1" applyFill="1" applyBorder="1" applyAlignment="1" applyProtection="1">
      <alignment horizontal="right"/>
    </xf>
    <xf numFmtId="167" fontId="5" fillId="2" borderId="3" xfId="3" applyNumberFormat="1" applyFont="1" applyFill="1" applyBorder="1" applyAlignment="1" applyProtection="1">
      <alignment horizontal="right"/>
    </xf>
    <xf numFmtId="0" fontId="6" fillId="0" borderId="0" xfId="1" applyFont="1" applyBorder="1" applyProtection="1"/>
    <xf numFmtId="0" fontId="5" fillId="2" borderId="11" xfId="1" applyFont="1" applyFill="1" applyBorder="1" applyAlignment="1" applyProtection="1">
      <alignment horizontal="left"/>
    </xf>
    <xf numFmtId="0" fontId="5" fillId="2" borderId="5" xfId="1" applyFont="1" applyFill="1" applyBorder="1" applyAlignment="1" applyProtection="1">
      <alignment horizontal="center"/>
    </xf>
    <xf numFmtId="167" fontId="5" fillId="2" borderId="6" xfId="1" applyNumberFormat="1" applyFont="1" applyFill="1" applyBorder="1" applyAlignment="1" applyProtection="1">
      <alignment horizontal="right"/>
    </xf>
    <xf numFmtId="167" fontId="5" fillId="2" borderId="4" xfId="1" applyNumberFormat="1" applyFont="1" applyFill="1" applyBorder="1" applyAlignment="1" applyProtection="1">
      <alignment horizontal="right"/>
    </xf>
    <xf numFmtId="167" fontId="5" fillId="2" borderId="6" xfId="3" applyNumberFormat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left"/>
    </xf>
    <xf numFmtId="0" fontId="5" fillId="2" borderId="0" xfId="1" applyFont="1" applyFill="1" applyBorder="1" applyAlignment="1" applyProtection="1">
      <alignment horizontal="center"/>
    </xf>
    <xf numFmtId="167" fontId="5" fillId="2" borderId="0" xfId="1" applyNumberFormat="1" applyFont="1" applyFill="1" applyBorder="1" applyAlignment="1" applyProtection="1">
      <alignment horizontal="right"/>
    </xf>
    <xf numFmtId="0" fontId="5" fillId="0" borderId="7" xfId="1" applyFont="1" applyBorder="1" applyAlignment="1" applyProtection="1">
      <alignment horizontal="left"/>
    </xf>
    <xf numFmtId="0" fontId="5" fillId="0" borderId="8" xfId="1" applyFont="1" applyBorder="1" applyAlignment="1" applyProtection="1">
      <alignment horizontal="left"/>
    </xf>
    <xf numFmtId="167" fontId="5" fillId="2" borderId="2" xfId="1" applyNumberFormat="1" applyFont="1" applyFill="1" applyBorder="1" applyAlignment="1" applyProtection="1">
      <alignment horizontal="right"/>
    </xf>
    <xf numFmtId="0" fontId="5" fillId="0" borderId="10" xfId="1" applyFont="1" applyBorder="1" applyAlignment="1" applyProtection="1">
      <alignment horizontal="left"/>
    </xf>
    <xf numFmtId="0" fontId="5" fillId="0" borderId="1" xfId="1" applyFont="1" applyBorder="1" applyAlignment="1" applyProtection="1">
      <alignment horizontal="left"/>
    </xf>
    <xf numFmtId="167" fontId="5" fillId="2" borderId="3" xfId="1" applyNumberFormat="1" applyFont="1" applyFill="1" applyBorder="1" applyAlignment="1" applyProtection="1">
      <alignment horizontal="right"/>
    </xf>
    <xf numFmtId="167" fontId="5" fillId="2" borderId="10" xfId="1" applyNumberFormat="1" applyFont="1" applyFill="1" applyBorder="1" applyAlignment="1" applyProtection="1">
      <alignment horizontal="right"/>
    </xf>
    <xf numFmtId="0" fontId="5" fillId="0" borderId="11" xfId="1" applyFont="1" applyBorder="1" applyAlignment="1" applyProtection="1">
      <alignment horizontal="left"/>
    </xf>
    <xf numFmtId="0" fontId="5" fillId="0" borderId="5" xfId="1" applyFont="1" applyBorder="1" applyAlignment="1" applyProtection="1">
      <alignment horizontal="left"/>
    </xf>
    <xf numFmtId="167" fontId="5" fillId="2" borderId="11" xfId="1" applyNumberFormat="1" applyFont="1" applyFill="1" applyBorder="1" applyAlignment="1" applyProtection="1">
      <alignment horizontal="right"/>
    </xf>
    <xf numFmtId="169" fontId="5" fillId="4" borderId="12" xfId="3" applyNumberFormat="1" applyFont="1" applyFill="1" applyBorder="1" applyAlignment="1" applyProtection="1">
      <alignment horizontal="left"/>
    </xf>
    <xf numFmtId="169" fontId="5" fillId="4" borderId="13" xfId="3" applyNumberFormat="1" applyFont="1" applyFill="1" applyBorder="1" applyAlignment="1" applyProtection="1">
      <alignment horizontal="center"/>
    </xf>
    <xf numFmtId="167" fontId="5" fillId="4" borderId="14" xfId="3" applyNumberFormat="1" applyFont="1" applyFill="1" applyBorder="1" applyAlignment="1" applyProtection="1">
      <alignment horizontal="right"/>
    </xf>
    <xf numFmtId="167" fontId="5" fillId="4" borderId="15" xfId="3" applyNumberFormat="1" applyFont="1" applyFill="1" applyBorder="1" applyAlignment="1" applyProtection="1">
      <alignment horizontal="right"/>
    </xf>
    <xf numFmtId="0" fontId="6" fillId="0" borderId="0" xfId="2" applyFont="1"/>
    <xf numFmtId="0" fontId="6" fillId="0" borderId="0" xfId="2" applyFont="1" applyAlignment="1">
      <alignment horizontal="left"/>
    </xf>
    <xf numFmtId="0" fontId="6" fillId="0" borderId="0" xfId="2" applyFont="1" applyAlignment="1">
      <alignment horizontal="right"/>
    </xf>
    <xf numFmtId="167" fontId="6" fillId="0" borderId="0" xfId="2" applyNumberFormat="1" applyFont="1" applyAlignment="1">
      <alignment horizontal="right"/>
    </xf>
    <xf numFmtId="0" fontId="5" fillId="2" borderId="10" xfId="1" applyFont="1" applyFill="1" applyBorder="1" applyAlignment="1" applyProtection="1">
      <alignment horizontal="left"/>
    </xf>
    <xf numFmtId="167" fontId="5" fillId="2" borderId="1" xfId="1" applyNumberFormat="1" applyFont="1" applyFill="1" applyBorder="1" applyAlignment="1" applyProtection="1">
      <alignment horizontal="right"/>
    </xf>
    <xf numFmtId="167" fontId="5" fillId="2" borderId="5" xfId="1" applyNumberFormat="1" applyFont="1" applyFill="1" applyBorder="1" applyAlignment="1" applyProtection="1">
      <alignment horizontal="right"/>
    </xf>
    <xf numFmtId="167" fontId="6" fillId="2" borderId="0" xfId="2" applyNumberFormat="1" applyFont="1" applyFill="1" applyBorder="1" applyAlignment="1">
      <alignment horizontal="right"/>
    </xf>
    <xf numFmtId="0" fontId="5" fillId="2" borderId="12" xfId="1" applyFont="1" applyFill="1" applyBorder="1" applyAlignment="1" applyProtection="1">
      <alignment horizontal="left"/>
    </xf>
    <xf numFmtId="167" fontId="5" fillId="2" borderId="14" xfId="1" applyNumberFormat="1" applyFont="1" applyFill="1" applyBorder="1" applyAlignment="1" applyProtection="1">
      <alignment horizontal="right"/>
    </xf>
    <xf numFmtId="167" fontId="5" fillId="2" borderId="15" xfId="1" applyNumberFormat="1" applyFont="1" applyFill="1" applyBorder="1" applyAlignment="1" applyProtection="1">
      <alignment horizontal="right"/>
    </xf>
    <xf numFmtId="0" fontId="5" fillId="2" borderId="0" xfId="1" applyFont="1" applyFill="1" applyAlignment="1" applyProtection="1">
      <alignment horizontal="left"/>
    </xf>
    <xf numFmtId="167" fontId="5" fillId="2" borderId="0" xfId="1" applyNumberFormat="1" applyFont="1" applyFill="1" applyAlignment="1" applyProtection="1">
      <alignment horizontal="right"/>
    </xf>
    <xf numFmtId="169" fontId="5" fillId="4" borderId="7" xfId="3" applyNumberFormat="1" applyFont="1" applyFill="1" applyBorder="1" applyAlignment="1" applyProtection="1">
      <alignment horizontal="left"/>
    </xf>
    <xf numFmtId="169" fontId="5" fillId="4" borderId="8" xfId="3" applyNumberFormat="1" applyFont="1" applyFill="1" applyBorder="1" applyAlignment="1" applyProtection="1">
      <alignment horizontal="center"/>
    </xf>
    <xf numFmtId="167" fontId="5" fillId="4" borderId="2" xfId="3" applyNumberFormat="1" applyFont="1" applyFill="1" applyBorder="1" applyAlignment="1" applyProtection="1">
      <alignment horizontal="right"/>
    </xf>
    <xf numFmtId="167" fontId="5" fillId="4" borderId="9" xfId="3" applyNumberFormat="1" applyFont="1" applyFill="1" applyBorder="1" applyAlignment="1" applyProtection="1">
      <alignment horizontal="right"/>
    </xf>
    <xf numFmtId="0" fontId="3" fillId="2" borderId="10" xfId="1" applyFont="1" applyFill="1" applyBorder="1" applyAlignment="1" applyProtection="1">
      <alignment horizontal="left"/>
    </xf>
    <xf numFmtId="0" fontId="3" fillId="2" borderId="1" xfId="1" applyFont="1" applyFill="1" applyBorder="1" applyAlignment="1" applyProtection="1">
      <alignment horizontal="left"/>
    </xf>
    <xf numFmtId="167" fontId="3" fillId="2" borderId="3" xfId="1" applyNumberFormat="1" applyFont="1" applyFill="1" applyBorder="1" applyAlignment="1" applyProtection="1">
      <alignment horizontal="right"/>
    </xf>
    <xf numFmtId="167" fontId="1" fillId="2" borderId="0" xfId="1" applyNumberFormat="1" applyFont="1" applyFill="1" applyBorder="1" applyAlignment="1" applyProtection="1">
      <alignment horizontal="right"/>
    </xf>
    <xf numFmtId="167" fontId="6" fillId="2" borderId="0" xfId="1" applyNumberFormat="1" applyFont="1" applyFill="1" applyProtection="1"/>
    <xf numFmtId="0" fontId="3" fillId="5" borderId="10" xfId="1" applyFont="1" applyFill="1" applyBorder="1" applyAlignment="1" applyProtection="1">
      <alignment horizontal="left"/>
    </xf>
    <xf numFmtId="0" fontId="3" fillId="5" borderId="1" xfId="1" applyFont="1" applyFill="1" applyBorder="1" applyAlignment="1" applyProtection="1">
      <alignment horizontal="right"/>
    </xf>
    <xf numFmtId="167" fontId="3" fillId="5" borderId="3" xfId="1" applyNumberFormat="1" applyFont="1" applyFill="1" applyBorder="1" applyAlignment="1" applyProtection="1">
      <alignment horizontal="right"/>
    </xf>
    <xf numFmtId="167" fontId="1" fillId="5" borderId="0" xfId="1" applyNumberFormat="1" applyFont="1" applyFill="1" applyBorder="1" applyAlignment="1" applyProtection="1">
      <alignment horizontal="right"/>
    </xf>
    <xf numFmtId="0" fontId="3" fillId="6" borderId="10" xfId="1" applyFont="1" applyFill="1" applyBorder="1" applyAlignment="1" applyProtection="1">
      <alignment horizontal="left"/>
    </xf>
    <xf numFmtId="0" fontId="3" fillId="6" borderId="1" xfId="1" applyFont="1" applyFill="1" applyBorder="1" applyAlignment="1" applyProtection="1">
      <alignment horizontal="right"/>
    </xf>
    <xf numFmtId="167" fontId="3" fillId="6" borderId="3" xfId="1" applyNumberFormat="1" applyFont="1" applyFill="1" applyBorder="1" applyAlignment="1" applyProtection="1">
      <alignment horizontal="right"/>
    </xf>
    <xf numFmtId="167" fontId="1" fillId="6" borderId="0" xfId="1" applyNumberFormat="1" applyFont="1" applyFill="1" applyBorder="1" applyAlignment="1" applyProtection="1">
      <alignment horizontal="right"/>
    </xf>
    <xf numFmtId="167" fontId="3" fillId="2" borderId="3" xfId="1" quotePrefix="1" applyNumberFormat="1" applyFont="1" applyFill="1" applyBorder="1" applyAlignment="1" applyProtection="1">
      <alignment horizontal="right"/>
    </xf>
    <xf numFmtId="0" fontId="3" fillId="2" borderId="11" xfId="1" applyFont="1" applyFill="1" applyBorder="1" applyAlignment="1" applyProtection="1">
      <alignment horizontal="left"/>
    </xf>
    <xf numFmtId="0" fontId="3" fillId="2" borderId="5" xfId="1" applyFont="1" applyFill="1" applyBorder="1" applyAlignment="1" applyProtection="1">
      <alignment horizontal="left"/>
    </xf>
    <xf numFmtId="167" fontId="3" fillId="2" borderId="6" xfId="1" quotePrefix="1" applyNumberFormat="1" applyFont="1" applyFill="1" applyBorder="1" applyAlignment="1" applyProtection="1">
      <alignment horizontal="right"/>
    </xf>
    <xf numFmtId="167" fontId="1" fillId="2" borderId="4" xfId="1" applyNumberFormat="1" applyFont="1" applyFill="1" applyBorder="1" applyAlignment="1" applyProtection="1">
      <alignment horizontal="right"/>
    </xf>
    <xf numFmtId="167" fontId="3" fillId="2" borderId="6" xfId="1" applyNumberFormat="1" applyFont="1" applyFill="1" applyBorder="1" applyAlignment="1" applyProtection="1">
      <alignment horizontal="right"/>
    </xf>
    <xf numFmtId="0" fontId="6" fillId="2" borderId="0" xfId="1" applyFont="1" applyFill="1" applyAlignment="1" applyProtection="1">
      <alignment horizontal="center"/>
    </xf>
    <xf numFmtId="167" fontId="5" fillId="2" borderId="0" xfId="3" quotePrefix="1" applyNumberFormat="1" applyFont="1" applyFill="1" applyBorder="1" applyAlignment="1" applyProtection="1">
      <alignment horizontal="right"/>
    </xf>
    <xf numFmtId="167" fontId="6" fillId="2" borderId="0" xfId="1" applyNumberFormat="1" applyFont="1" applyFill="1" applyAlignment="1" applyProtection="1">
      <alignment horizontal="right"/>
    </xf>
    <xf numFmtId="167" fontId="5" fillId="2" borderId="0" xfId="3" applyNumberFormat="1" applyFont="1" applyFill="1" applyBorder="1" applyAlignment="1" applyProtection="1">
      <alignment horizontal="right"/>
    </xf>
    <xf numFmtId="0" fontId="5" fillId="2" borderId="1" xfId="1" applyFont="1" applyFill="1" applyBorder="1" applyAlignment="1" applyProtection="1">
      <alignment horizontal="left"/>
    </xf>
    <xf numFmtId="167" fontId="6" fillId="2" borderId="0" xfId="1" applyNumberFormat="1" applyFont="1" applyFill="1" applyBorder="1" applyAlignment="1" applyProtection="1">
      <alignment horizontal="right"/>
    </xf>
    <xf numFmtId="0" fontId="5" fillId="7" borderId="10" xfId="1" applyFont="1" applyFill="1" applyBorder="1" applyAlignment="1" applyProtection="1">
      <alignment horizontal="left"/>
    </xf>
    <xf numFmtId="0" fontId="5" fillId="7" borderId="1" xfId="1" applyFont="1" applyFill="1" applyBorder="1" applyAlignment="1" applyProtection="1">
      <alignment horizontal="right"/>
    </xf>
    <xf numFmtId="167" fontId="5" fillId="7" borderId="3" xfId="3" applyNumberFormat="1" applyFont="1" applyFill="1" applyBorder="1" applyAlignment="1" applyProtection="1">
      <alignment horizontal="right"/>
    </xf>
    <xf numFmtId="167" fontId="6" fillId="7" borderId="0" xfId="1" applyNumberFormat="1" applyFont="1" applyFill="1" applyBorder="1" applyAlignment="1" applyProtection="1">
      <alignment horizontal="right"/>
    </xf>
    <xf numFmtId="0" fontId="5" fillId="2" borderId="5" xfId="1" applyFont="1" applyFill="1" applyBorder="1" applyAlignment="1" applyProtection="1">
      <alignment horizontal="left"/>
    </xf>
    <xf numFmtId="167" fontId="6" fillId="2" borderId="4" xfId="1" applyNumberFormat="1" applyFont="1" applyFill="1" applyBorder="1" applyAlignment="1" applyProtection="1">
      <alignment horizontal="right"/>
    </xf>
    <xf numFmtId="169" fontId="6" fillId="0" borderId="0" xfId="1" applyNumberFormat="1" applyFont="1" applyAlignment="1" applyProtection="1">
      <alignment horizontal="left"/>
    </xf>
    <xf numFmtId="169" fontId="6" fillId="0" borderId="0" xfId="1" applyNumberFormat="1" applyFont="1" applyProtection="1"/>
    <xf numFmtId="167" fontId="6" fillId="0" borderId="0" xfId="1" applyNumberFormat="1" applyFont="1" applyBorder="1" applyAlignment="1" applyProtection="1">
      <alignment horizontal="right"/>
    </xf>
    <xf numFmtId="0" fontId="6" fillId="0" borderId="0" xfId="1" applyFont="1" applyProtection="1"/>
    <xf numFmtId="167" fontId="5" fillId="4" borderId="8" xfId="3" applyNumberFormat="1" applyFont="1" applyFill="1" applyBorder="1" applyAlignment="1" applyProtection="1">
      <alignment horizontal="right"/>
    </xf>
    <xf numFmtId="167" fontId="5" fillId="2" borderId="1" xfId="3" applyNumberFormat="1" applyFont="1" applyFill="1" applyBorder="1" applyAlignment="1" applyProtection="1">
      <alignment horizontal="right"/>
    </xf>
    <xf numFmtId="167" fontId="3" fillId="2" borderId="1" xfId="1" applyNumberFormat="1" applyFont="1" applyFill="1" applyBorder="1" applyAlignment="1" applyProtection="1">
      <alignment horizontal="right"/>
    </xf>
    <xf numFmtId="0" fontId="6" fillId="0" borderId="1" xfId="2" applyFont="1" applyBorder="1"/>
    <xf numFmtId="167" fontId="6" fillId="2" borderId="0" xfId="2" applyNumberFormat="1" applyFont="1" applyFill="1" applyAlignment="1">
      <alignment horizontal="right"/>
    </xf>
    <xf numFmtId="167" fontId="6" fillId="0" borderId="0" xfId="2" applyNumberFormat="1" applyFont="1" applyBorder="1" applyAlignment="1">
      <alignment horizontal="right"/>
    </xf>
    <xf numFmtId="22" fontId="5" fillId="2" borderId="0" xfId="1" applyNumberFormat="1" applyFont="1" applyFill="1" applyAlignment="1" applyProtection="1">
      <alignment horizontal="left"/>
    </xf>
    <xf numFmtId="167" fontId="5" fillId="2" borderId="0" xfId="1" applyNumberFormat="1" applyFont="1" applyFill="1" applyAlignment="1" applyProtection="1">
      <alignment horizontal="left"/>
    </xf>
    <xf numFmtId="0" fontId="5" fillId="2" borderId="0" xfId="1" applyFont="1" applyFill="1" applyBorder="1" applyAlignment="1" applyProtection="1">
      <alignment horizontal="left" vertical="center"/>
    </xf>
    <xf numFmtId="165" fontId="5" fillId="2" borderId="0" xfId="5" applyNumberFormat="1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7" fillId="2" borderId="0" xfId="1" applyFont="1" applyFill="1" applyProtection="1"/>
    <xf numFmtId="0" fontId="0" fillId="0" borderId="5" xfId="0" applyBorder="1" applyAlignment="1">
      <alignment horizontal="left" vertical="center"/>
    </xf>
    <xf numFmtId="165" fontId="3" fillId="0" borderId="0" xfId="2" applyNumberFormat="1" applyFont="1" applyAlignment="1">
      <alignment horizontal="left"/>
    </xf>
  </cellXfs>
  <cellStyles count="8">
    <cellStyle name="Normal" xfId="0" builtinId="0"/>
    <cellStyle name="Normal 2" xfId="1"/>
    <cellStyle name="Normal 3" xfId="2"/>
    <cellStyle name="Separador de milhares 2" xfId="4"/>
    <cellStyle name="Separador de milhares 2 2" xfId="5"/>
    <cellStyle name="Separador de milhares 2 2 2" xfId="3"/>
    <cellStyle name="Separador de milhares 3" xfId="6"/>
    <cellStyle name="Separador de milhares 3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9"/>
  <sheetViews>
    <sheetView showGridLines="0" tabSelected="1" zoomScale="80" zoomScaleNormal="80" workbookViewId="0">
      <pane xSplit="5" ySplit="6" topLeftCell="P7" activePane="bottomRight" state="frozen"/>
      <selection pane="topRight" activeCell="F1" sqref="F1"/>
      <selection pane="bottomLeft" activeCell="A7" sqref="A7"/>
      <selection pane="bottomRight" activeCell="T1" sqref="T1"/>
    </sheetView>
  </sheetViews>
  <sheetFormatPr defaultColWidth="9" defaultRowHeight="15"/>
  <cols>
    <col min="1" max="1" width="2.7109375" bestFit="1" customWidth="1"/>
    <col min="3" max="3" width="24.7109375" style="4" customWidth="1"/>
    <col min="4" max="4" width="40" style="4" customWidth="1"/>
    <col min="5" max="21" width="15.85546875" style="4" customWidth="1"/>
    <col min="22" max="16384" width="9" style="4"/>
  </cols>
  <sheetData>
    <row r="1" spans="3:22" ht="24.95" customHeight="1">
      <c r="C1" s="105" t="s">
        <v>70</v>
      </c>
      <c r="D1" s="106" t="s">
        <v>71</v>
      </c>
      <c r="E1" s="1" t="s">
        <v>0</v>
      </c>
      <c r="F1" s="2">
        <v>42583</v>
      </c>
      <c r="G1" s="2">
        <v>42584</v>
      </c>
      <c r="H1" s="2">
        <v>42585</v>
      </c>
      <c r="I1" s="2">
        <v>42586</v>
      </c>
      <c r="J1" s="2">
        <v>42587</v>
      </c>
      <c r="K1" s="2">
        <v>42590</v>
      </c>
      <c r="L1" s="2">
        <v>42591</v>
      </c>
      <c r="M1" s="2">
        <v>42592</v>
      </c>
      <c r="N1" s="2">
        <v>42593</v>
      </c>
      <c r="O1" s="2">
        <v>42594</v>
      </c>
      <c r="P1" s="2">
        <v>42597</v>
      </c>
      <c r="Q1" s="2">
        <v>42598</v>
      </c>
      <c r="R1" s="2">
        <v>42599</v>
      </c>
      <c r="S1" s="2">
        <v>42600</v>
      </c>
      <c r="T1" s="2">
        <v>42601</v>
      </c>
      <c r="U1" s="1" t="s">
        <v>0</v>
      </c>
      <c r="V1" s="3"/>
    </row>
    <row r="2" spans="3:22" ht="24.95" customHeight="1">
      <c r="C2" s="110">
        <v>42583</v>
      </c>
      <c r="D2" s="107"/>
      <c r="E2" s="5" t="s">
        <v>72</v>
      </c>
      <c r="F2" s="6" t="s">
        <v>67</v>
      </c>
      <c r="G2" s="6" t="s">
        <v>68</v>
      </c>
      <c r="H2" s="6" t="s">
        <v>69</v>
      </c>
      <c r="I2" s="6" t="s">
        <v>75</v>
      </c>
      <c r="J2" s="6" t="s">
        <v>76</v>
      </c>
      <c r="K2" s="6" t="s">
        <v>67</v>
      </c>
      <c r="L2" s="6" t="s">
        <v>68</v>
      </c>
      <c r="M2" s="6" t="s">
        <v>69</v>
      </c>
      <c r="N2" s="6" t="s">
        <v>75</v>
      </c>
      <c r="O2" s="6" t="s">
        <v>76</v>
      </c>
      <c r="P2" s="6" t="s">
        <v>67</v>
      </c>
      <c r="Q2" s="6" t="s">
        <v>68</v>
      </c>
      <c r="R2" s="6" t="s">
        <v>69</v>
      </c>
      <c r="S2" s="6" t="s">
        <v>75</v>
      </c>
      <c r="T2" s="6" t="s">
        <v>76</v>
      </c>
      <c r="U2" s="5"/>
      <c r="V2" s="3"/>
    </row>
    <row r="3" spans="3:22" ht="24.95" customHeight="1" thickBot="1">
      <c r="C3" s="108"/>
      <c r="D3" s="109"/>
      <c r="E3" s="8">
        <v>42552</v>
      </c>
      <c r="F3" s="9" t="s">
        <v>1</v>
      </c>
      <c r="G3" s="9" t="s">
        <v>1</v>
      </c>
      <c r="H3" s="9" t="s">
        <v>1</v>
      </c>
      <c r="I3" s="9" t="s">
        <v>1</v>
      </c>
      <c r="J3" s="9" t="s">
        <v>1</v>
      </c>
      <c r="K3" s="9" t="s">
        <v>1</v>
      </c>
      <c r="L3" s="9" t="s">
        <v>1</v>
      </c>
      <c r="M3" s="9" t="s">
        <v>1</v>
      </c>
      <c r="N3" s="9" t="s">
        <v>1</v>
      </c>
      <c r="O3" s="9" t="s">
        <v>1</v>
      </c>
      <c r="P3" s="9" t="s">
        <v>1</v>
      </c>
      <c r="Q3" s="9" t="s">
        <v>1</v>
      </c>
      <c r="R3" s="9" t="s">
        <v>1</v>
      </c>
      <c r="S3" s="9" t="s">
        <v>1</v>
      </c>
      <c r="T3" s="9" t="s">
        <v>1</v>
      </c>
      <c r="U3" s="8">
        <f>+C2</f>
        <v>42583</v>
      </c>
      <c r="V3" s="10"/>
    </row>
    <row r="4" spans="3:22" ht="24.95" customHeight="1">
      <c r="C4" s="12" t="s">
        <v>2</v>
      </c>
      <c r="D4" s="13"/>
      <c r="E4" s="14"/>
      <c r="F4" s="15">
        <v>7046968.1869996786</v>
      </c>
      <c r="G4" s="15">
        <v>5242823.5269996785</v>
      </c>
      <c r="H4" s="15">
        <v>8294970.2369996458</v>
      </c>
      <c r="I4" s="15">
        <v>6765441.0973495916</v>
      </c>
      <c r="J4" s="15">
        <v>5700684.1573495939</v>
      </c>
      <c r="K4" s="15">
        <v>4709190.2773495968</v>
      </c>
      <c r="L4" s="15">
        <v>4575365.1773495963</v>
      </c>
      <c r="M4" s="15">
        <v>7950278.5373495948</v>
      </c>
      <c r="N4" s="15">
        <v>5898489.6673495919</v>
      </c>
      <c r="O4" s="15">
        <v>3971031.4373495895</v>
      </c>
      <c r="P4" s="15">
        <v>4251094.3873495879</v>
      </c>
      <c r="Q4" s="15">
        <v>3959597.9573495882</v>
      </c>
      <c r="R4" s="15">
        <v>6551879.917349577</v>
      </c>
      <c r="S4" s="15">
        <v>5742927.4773495756</v>
      </c>
      <c r="T4" s="16">
        <v>7077769.9073495716</v>
      </c>
      <c r="U4" s="14">
        <f>+F4</f>
        <v>7046968.1869996786</v>
      </c>
      <c r="V4" s="10"/>
    </row>
    <row r="5" spans="3:22" ht="24.95" customHeight="1">
      <c r="C5" s="17" t="s">
        <v>3</v>
      </c>
      <c r="D5" s="18"/>
      <c r="E5" s="19">
        <v>7046968.1869996786</v>
      </c>
      <c r="F5" s="20">
        <v>5242823.5269996785</v>
      </c>
      <c r="G5" s="20">
        <v>8294970.2369996458</v>
      </c>
      <c r="H5" s="20">
        <v>6765441.0973495916</v>
      </c>
      <c r="I5" s="20">
        <v>5700684.1573495939</v>
      </c>
      <c r="J5" s="20">
        <v>4709190.2773495968</v>
      </c>
      <c r="K5" s="20">
        <v>4575365.1773495963</v>
      </c>
      <c r="L5" s="20">
        <v>7950278.5373495948</v>
      </c>
      <c r="M5" s="20">
        <v>5898489.6673495919</v>
      </c>
      <c r="N5" s="20">
        <v>3971031.4373495895</v>
      </c>
      <c r="O5" s="20">
        <v>4251094.3873495879</v>
      </c>
      <c r="P5" s="20">
        <v>3959597.9573495882</v>
      </c>
      <c r="Q5" s="20">
        <v>6551879.917349577</v>
      </c>
      <c r="R5" s="20">
        <v>5742927.4773495756</v>
      </c>
      <c r="S5" s="20">
        <v>7077769.9073495716</v>
      </c>
      <c r="T5" s="20">
        <v>4904617.7573495768</v>
      </c>
      <c r="U5" s="19">
        <f>+U4+U16+U21+U23-U63-E21</f>
        <v>4904617.7573495507</v>
      </c>
      <c r="V5" s="22"/>
    </row>
    <row r="6" spans="3:22" ht="24.95" customHeight="1" thickBot="1">
      <c r="C6" s="23" t="s">
        <v>4</v>
      </c>
      <c r="D6" s="24"/>
      <c r="E6" s="25">
        <v>-90462374</v>
      </c>
      <c r="F6" s="26">
        <v>-123207278</v>
      </c>
      <c r="G6" s="26">
        <v>-23461859</v>
      </c>
      <c r="H6" s="26">
        <v>-25635131</v>
      </c>
      <c r="I6" s="26">
        <v>-33668008</v>
      </c>
      <c r="J6" s="26">
        <v>-43171875</v>
      </c>
      <c r="K6" s="26">
        <v>-76496184</v>
      </c>
      <c r="L6" s="26">
        <v>-84097713</v>
      </c>
      <c r="M6" s="26">
        <v>-93195268</v>
      </c>
      <c r="N6" s="26">
        <v>-105505279</v>
      </c>
      <c r="O6" s="26">
        <v>-122350849</v>
      </c>
      <c r="P6" s="26">
        <v>-162577265</v>
      </c>
      <c r="Q6" s="26">
        <v>-141889100</v>
      </c>
      <c r="R6" s="26">
        <v>-154825951</v>
      </c>
      <c r="S6" s="26">
        <v>-133617217</v>
      </c>
      <c r="T6" s="26">
        <v>-145069118</v>
      </c>
      <c r="U6" s="27">
        <f>+T6</f>
        <v>-145069118</v>
      </c>
      <c r="V6" s="10"/>
    </row>
    <row r="7" spans="3:22" ht="24.95" customHeight="1" thickBot="1">
      <c r="C7" s="28"/>
      <c r="D7" s="29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10"/>
    </row>
    <row r="8" spans="3:22" ht="24.95" customHeight="1">
      <c r="C8" s="31"/>
      <c r="D8" s="32" t="s">
        <v>5</v>
      </c>
      <c r="E8" s="33"/>
      <c r="F8" s="16">
        <v>278756.43</v>
      </c>
      <c r="G8" s="16">
        <v>12.81</v>
      </c>
      <c r="H8" s="16">
        <v>13.1</v>
      </c>
      <c r="I8" s="16">
        <v>13.39</v>
      </c>
      <c r="J8" s="16">
        <v>13.69</v>
      </c>
      <c r="K8" s="16">
        <v>13.97</v>
      </c>
      <c r="L8" s="16">
        <v>515.98</v>
      </c>
      <c r="M8" s="16">
        <v>516.29</v>
      </c>
      <c r="N8" s="16">
        <v>0.28999999999999998</v>
      </c>
      <c r="O8" s="16">
        <v>0.57999999999999996</v>
      </c>
      <c r="P8" s="16">
        <v>0.87</v>
      </c>
      <c r="Q8" s="16">
        <v>1.1599999999999999</v>
      </c>
      <c r="R8" s="16">
        <v>1.44</v>
      </c>
      <c r="S8" s="16">
        <v>1.72</v>
      </c>
      <c r="T8" s="16">
        <v>2.0099999999999998</v>
      </c>
      <c r="U8" s="33">
        <f>+T8</f>
        <v>2.0099999999999998</v>
      </c>
      <c r="V8" s="10"/>
    </row>
    <row r="9" spans="3:22" ht="24.95" customHeight="1">
      <c r="C9" s="34"/>
      <c r="D9" s="35" t="s">
        <v>6</v>
      </c>
      <c r="E9" s="36"/>
      <c r="F9" s="30">
        <v>173031.44</v>
      </c>
      <c r="G9" s="30">
        <v>11871.84</v>
      </c>
      <c r="H9" s="30">
        <v>36169.78</v>
      </c>
      <c r="I9" s="30">
        <v>6200.71</v>
      </c>
      <c r="J9" s="30">
        <v>24482.89</v>
      </c>
      <c r="K9" s="30">
        <v>27857.74</v>
      </c>
      <c r="L9" s="30">
        <v>7378.72</v>
      </c>
      <c r="M9" s="30">
        <v>16814.68</v>
      </c>
      <c r="N9" s="30">
        <v>35249.589999999997</v>
      </c>
      <c r="O9" s="30">
        <v>2052</v>
      </c>
      <c r="P9" s="30">
        <v>376.8</v>
      </c>
      <c r="Q9" s="30">
        <v>8704.4</v>
      </c>
      <c r="R9" s="30">
        <v>58919.71</v>
      </c>
      <c r="S9" s="30">
        <v>95793.81</v>
      </c>
      <c r="T9" s="30">
        <v>4136.08</v>
      </c>
      <c r="U9" s="36">
        <f t="shared" ref="U9:U12" si="0">+T9</f>
        <v>4136.08</v>
      </c>
      <c r="V9" s="10"/>
    </row>
    <row r="10" spans="3:22" ht="24.95" customHeight="1">
      <c r="C10" s="34"/>
      <c r="D10" s="35" t="s">
        <v>7</v>
      </c>
      <c r="E10" s="36"/>
      <c r="F10" s="30">
        <v>4772668.1900000004</v>
      </c>
      <c r="G10" s="30">
        <v>8262360.8300000001</v>
      </c>
      <c r="H10" s="30">
        <v>6705680.9100000001</v>
      </c>
      <c r="I10" s="30">
        <v>5676767.5</v>
      </c>
      <c r="J10" s="30">
        <v>4669110.2</v>
      </c>
      <c r="K10" s="30">
        <v>4539091.17</v>
      </c>
      <c r="L10" s="30">
        <v>7942382.5800000001</v>
      </c>
      <c r="M10" s="30">
        <v>5710635.7199999997</v>
      </c>
      <c r="N10" s="30">
        <v>3925642.17</v>
      </c>
      <c r="O10" s="30">
        <v>4228462.4400000004</v>
      </c>
      <c r="P10" s="30">
        <v>3924641.87</v>
      </c>
      <c r="Q10" s="30">
        <v>6531728.1699999999</v>
      </c>
      <c r="R10" s="30">
        <v>5675905.8700000001</v>
      </c>
      <c r="S10" s="30">
        <v>6971222.6699999999</v>
      </c>
      <c r="T10" s="30">
        <v>4886893.0999999996</v>
      </c>
      <c r="U10" s="36">
        <f t="shared" si="0"/>
        <v>4886893.0999999996</v>
      </c>
      <c r="V10" s="10"/>
    </row>
    <row r="11" spans="3:22" ht="24.95" customHeight="1">
      <c r="C11" s="34"/>
      <c r="D11" s="35" t="s">
        <v>8</v>
      </c>
      <c r="E11" s="36"/>
      <c r="F11" s="37">
        <v>13611.48</v>
      </c>
      <c r="G11" s="30">
        <v>11403.14</v>
      </c>
      <c r="H11" s="30">
        <v>10050.68</v>
      </c>
      <c r="I11" s="30">
        <v>6307.97</v>
      </c>
      <c r="J11" s="30">
        <v>8717.69</v>
      </c>
      <c r="K11" s="30">
        <v>1544.03</v>
      </c>
      <c r="L11" s="30">
        <v>0</v>
      </c>
      <c r="M11" s="30">
        <v>162917.92000000001</v>
      </c>
      <c r="N11" s="30">
        <v>5173.59</v>
      </c>
      <c r="O11" s="30">
        <v>3376.94</v>
      </c>
      <c r="P11" s="30">
        <v>4320.76</v>
      </c>
      <c r="Q11" s="30">
        <v>4921.38</v>
      </c>
      <c r="R11" s="30">
        <v>3919.65</v>
      </c>
      <c r="S11" s="30">
        <v>6534.89</v>
      </c>
      <c r="T11" s="30">
        <v>6681.11</v>
      </c>
      <c r="U11" s="36">
        <f t="shared" si="0"/>
        <v>6681.11</v>
      </c>
      <c r="V11" s="10"/>
    </row>
    <row r="12" spans="3:22" ht="24.95" customHeight="1" thickBot="1">
      <c r="C12" s="38"/>
      <c r="D12" s="39" t="s">
        <v>9</v>
      </c>
      <c r="E12" s="25"/>
      <c r="F12" s="40">
        <v>4754.08</v>
      </c>
      <c r="G12" s="26">
        <v>9319.74</v>
      </c>
      <c r="H12" s="26">
        <v>13525.31</v>
      </c>
      <c r="I12" s="26">
        <v>11393.56</v>
      </c>
      <c r="J12" s="26">
        <v>6864.7</v>
      </c>
      <c r="K12" s="26">
        <v>6857.01</v>
      </c>
      <c r="L12" s="26">
        <v>0</v>
      </c>
      <c r="M12" s="26">
        <v>7603.78</v>
      </c>
      <c r="N12" s="26">
        <v>4964.5200000000004</v>
      </c>
      <c r="O12" s="26">
        <v>17202.439999999999</v>
      </c>
      <c r="P12" s="26">
        <v>30257.66</v>
      </c>
      <c r="Q12" s="26">
        <v>6524.82</v>
      </c>
      <c r="R12" s="26">
        <v>4180.8100000000004</v>
      </c>
      <c r="S12" s="26">
        <v>4216.83</v>
      </c>
      <c r="T12" s="26">
        <v>6905.48</v>
      </c>
      <c r="U12" s="25">
        <f t="shared" si="0"/>
        <v>6905.48</v>
      </c>
      <c r="V12" s="10"/>
    </row>
    <row r="13" spans="3:22" ht="24.95" customHeight="1" thickBot="1">
      <c r="C13" s="28"/>
      <c r="D13" s="28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10"/>
    </row>
    <row r="14" spans="3:22" ht="24.95" customHeight="1" thickBot="1">
      <c r="C14" s="41" t="s">
        <v>10</v>
      </c>
      <c r="D14" s="42"/>
      <c r="E14" s="43">
        <v>899321.21600000572</v>
      </c>
      <c r="F14" s="44">
        <v>899469.86600000574</v>
      </c>
      <c r="G14" s="44">
        <v>1596293.6860000058</v>
      </c>
      <c r="H14" s="44">
        <v>96300.865650054664</v>
      </c>
      <c r="I14" s="44">
        <v>96307.645650054663</v>
      </c>
      <c r="J14" s="44">
        <v>96314.485650054659</v>
      </c>
      <c r="K14" s="44">
        <v>96320.925650054662</v>
      </c>
      <c r="L14" s="44">
        <v>96456.025650054667</v>
      </c>
      <c r="M14" s="44">
        <v>96463.035650054662</v>
      </c>
      <c r="N14" s="44">
        <v>96007.665650054652</v>
      </c>
      <c r="O14" s="44">
        <v>452385.05565005465</v>
      </c>
      <c r="P14" s="44">
        <v>891618.55565005459</v>
      </c>
      <c r="Q14" s="44">
        <v>1209685.8856500546</v>
      </c>
      <c r="R14" s="44">
        <v>11967.455650054551</v>
      </c>
      <c r="S14" s="44">
        <v>16698.87565005455</v>
      </c>
      <c r="T14" s="44">
        <v>16705.615650054551</v>
      </c>
      <c r="U14" s="43">
        <f>+E14-U16-U19+U67+U17-U18</f>
        <v>16705.615650054086</v>
      </c>
      <c r="V14" s="22"/>
    </row>
    <row r="15" spans="3:22" ht="24.95" customHeight="1" thickBot="1">
      <c r="C15" s="46"/>
      <c r="D15" s="45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8"/>
      <c r="U15" s="47"/>
      <c r="V15" s="45"/>
    </row>
    <row r="16" spans="3:22" ht="24.95" customHeight="1">
      <c r="C16" s="12" t="s">
        <v>11</v>
      </c>
      <c r="D16" s="12"/>
      <c r="E16" s="33"/>
      <c r="F16" s="16"/>
      <c r="G16" s="16"/>
      <c r="H16" s="16">
        <v>1500000</v>
      </c>
      <c r="I16" s="16"/>
      <c r="J16" s="16"/>
      <c r="K16" s="16"/>
      <c r="L16" s="16"/>
      <c r="M16" s="16"/>
      <c r="N16" s="16"/>
      <c r="O16" s="16"/>
      <c r="P16" s="16"/>
      <c r="Q16" s="16"/>
      <c r="R16" s="16">
        <v>1200000</v>
      </c>
      <c r="S16" s="16"/>
      <c r="T16" s="16"/>
      <c r="U16" s="33">
        <f>SUM(F16:$T$16)</f>
        <v>2700000</v>
      </c>
      <c r="V16" s="10"/>
    </row>
    <row r="17" spans="1:22" ht="24.95" customHeight="1">
      <c r="C17" s="49" t="s">
        <v>12</v>
      </c>
      <c r="D17" s="49"/>
      <c r="E17" s="36"/>
      <c r="F17" s="30">
        <v>6.73</v>
      </c>
      <c r="G17" s="30">
        <v>6.48</v>
      </c>
      <c r="H17" s="30">
        <v>6.61</v>
      </c>
      <c r="I17" s="30">
        <v>6.78</v>
      </c>
      <c r="J17" s="30">
        <v>6.84</v>
      </c>
      <c r="K17" s="30">
        <v>6.44</v>
      </c>
      <c r="L17" s="30">
        <v>6.96</v>
      </c>
      <c r="M17" s="30">
        <v>7.01</v>
      </c>
      <c r="N17" s="30">
        <v>6.62</v>
      </c>
      <c r="O17" s="30">
        <v>6.69</v>
      </c>
      <c r="P17" s="30">
        <v>6.62</v>
      </c>
      <c r="Q17" s="30">
        <v>6.47</v>
      </c>
      <c r="R17" s="30">
        <v>6.57</v>
      </c>
      <c r="S17" s="30">
        <v>6.42</v>
      </c>
      <c r="T17" s="30">
        <v>6.74</v>
      </c>
      <c r="U17" s="36">
        <f>SUM(F17:$T$17)</f>
        <v>99.97999999999999</v>
      </c>
      <c r="V17" s="10"/>
    </row>
    <row r="18" spans="1:22" ht="24.95" customHeight="1">
      <c r="C18" s="49" t="s">
        <v>13</v>
      </c>
      <c r="D18" s="49"/>
      <c r="E18" s="36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6">
        <f>SUM(F18:$T$18)</f>
        <v>0</v>
      </c>
      <c r="V18" s="10"/>
    </row>
    <row r="19" spans="1:22" ht="24.95" customHeight="1" thickBot="1">
      <c r="C19" s="23" t="s">
        <v>14</v>
      </c>
      <c r="D19" s="23"/>
      <c r="E19" s="25"/>
      <c r="F19" s="26">
        <v>-141.91999999999999</v>
      </c>
      <c r="G19" s="26">
        <v>-124.89</v>
      </c>
      <c r="H19" s="26"/>
      <c r="I19" s="26"/>
      <c r="J19" s="26"/>
      <c r="K19" s="26"/>
      <c r="L19" s="26">
        <v>-128.13999999999999</v>
      </c>
      <c r="M19" s="26"/>
      <c r="N19" s="26">
        <v>461.99</v>
      </c>
      <c r="O19" s="26"/>
      <c r="P19" s="26"/>
      <c r="Q19" s="26"/>
      <c r="R19" s="26"/>
      <c r="S19" s="26"/>
      <c r="T19" s="26"/>
      <c r="U19" s="25">
        <f>SUM(F19:$T$19)</f>
        <v>67.04000000000002</v>
      </c>
      <c r="V19" s="10"/>
    </row>
    <row r="20" spans="1:22" ht="24.95" customHeight="1" thickBot="1">
      <c r="C20" s="46"/>
      <c r="D20" s="45"/>
      <c r="E20" s="52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52"/>
      <c r="V20" s="45"/>
    </row>
    <row r="21" spans="1:22" ht="24.95" customHeight="1" thickBot="1">
      <c r="C21" s="53" t="s">
        <v>15</v>
      </c>
      <c r="D21" s="53"/>
      <c r="E21" s="54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4">
        <f>+SUM(F21:$T$21)</f>
        <v>0</v>
      </c>
      <c r="V21" s="10"/>
    </row>
    <row r="22" spans="1:22" ht="24.95" customHeight="1" thickBot="1">
      <c r="C22" s="56"/>
      <c r="D22" s="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10"/>
    </row>
    <row r="23" spans="1:22" ht="24.95" customHeight="1">
      <c r="C23" s="58" t="s">
        <v>16</v>
      </c>
      <c r="D23" s="59"/>
      <c r="E23" s="60"/>
      <c r="F23" s="61">
        <v>22813437.48</v>
      </c>
      <c r="G23" s="61">
        <v>121450260.63</v>
      </c>
      <c r="H23" s="61">
        <v>15288837.859999999</v>
      </c>
      <c r="I23" s="61">
        <v>11987002.440000001</v>
      </c>
      <c r="J23" s="61">
        <v>10656527.590000002</v>
      </c>
      <c r="K23" s="61">
        <v>7430118.0899999999</v>
      </c>
      <c r="L23" s="61">
        <v>15946257.889999999</v>
      </c>
      <c r="M23" s="61">
        <v>11124372.73</v>
      </c>
      <c r="N23" s="61">
        <v>8475987.209999999</v>
      </c>
      <c r="O23" s="61">
        <v>6637573.129999999</v>
      </c>
      <c r="P23" s="61">
        <v>7780783.3300000001</v>
      </c>
      <c r="Q23" s="61">
        <v>45292469.469999999</v>
      </c>
      <c r="R23" s="61">
        <v>8985941.8899999987</v>
      </c>
      <c r="S23" s="61">
        <v>46072081.549999997</v>
      </c>
      <c r="T23" s="61">
        <v>9702766.3200000003</v>
      </c>
      <c r="U23" s="60">
        <f>+U24+U33+SUM(U38:U43)</f>
        <v>349644417.61000001</v>
      </c>
      <c r="V23" s="22"/>
    </row>
    <row r="24" spans="1:22" ht="24.95" customHeight="1">
      <c r="B24">
        <v>801</v>
      </c>
      <c r="C24" s="62" t="s">
        <v>17</v>
      </c>
      <c r="D24" s="63"/>
      <c r="E24" s="64"/>
      <c r="F24" s="65">
        <v>22534687.809999999</v>
      </c>
      <c r="G24" s="65">
        <v>21450170.34</v>
      </c>
      <c r="H24" s="65">
        <v>15288792.57</v>
      </c>
      <c r="I24" s="65">
        <v>11986957.440000001</v>
      </c>
      <c r="J24" s="65">
        <v>10656437.290000001</v>
      </c>
      <c r="K24" s="65">
        <v>7430117.8099999996</v>
      </c>
      <c r="L24" s="65">
        <v>15946077.589999998</v>
      </c>
      <c r="M24" s="65">
        <v>11124372.42</v>
      </c>
      <c r="N24" s="65">
        <v>8475941.9199999999</v>
      </c>
      <c r="O24" s="65">
        <v>6637573.129999999</v>
      </c>
      <c r="P24" s="65">
        <v>7780738.04</v>
      </c>
      <c r="Q24" s="65">
        <v>10292019.18</v>
      </c>
      <c r="R24" s="65">
        <v>8985626.6099999994</v>
      </c>
      <c r="S24" s="65">
        <v>11072081.27</v>
      </c>
      <c r="T24" s="65">
        <v>9139252.5700000003</v>
      </c>
      <c r="U24" s="64">
        <f>SUM(F24:$T$24)</f>
        <v>178800845.99000004</v>
      </c>
      <c r="V24" s="66"/>
    </row>
    <row r="25" spans="1:22" ht="24.95" customHeight="1">
      <c r="A25" t="s">
        <v>18</v>
      </c>
      <c r="C25" s="67" t="s">
        <v>19</v>
      </c>
      <c r="D25" s="68"/>
      <c r="E25" s="69"/>
      <c r="F25" s="70">
        <v>173031.44</v>
      </c>
      <c r="G25" s="70">
        <v>11871.84</v>
      </c>
      <c r="H25" s="70">
        <v>24297.94</v>
      </c>
      <c r="I25" s="70">
        <v>111404.66</v>
      </c>
      <c r="J25" s="70">
        <v>18282.18</v>
      </c>
      <c r="K25" s="70">
        <v>65778.09</v>
      </c>
      <c r="L25" s="70">
        <v>7378.72</v>
      </c>
      <c r="M25" s="70">
        <v>9435.9599999999991</v>
      </c>
      <c r="N25" s="70">
        <v>48634.84</v>
      </c>
      <c r="O25" s="70">
        <v>14983.4</v>
      </c>
      <c r="P25" s="70">
        <v>45816.25</v>
      </c>
      <c r="Q25" s="70">
        <v>10409.6</v>
      </c>
      <c r="R25" s="70">
        <v>51885.62</v>
      </c>
      <c r="S25" s="70">
        <v>36882.699999999997</v>
      </c>
      <c r="T25" s="70">
        <v>4212.08</v>
      </c>
      <c r="U25" s="69">
        <f>SUM(F25:$T$25)</f>
        <v>634305.31999999995</v>
      </c>
      <c r="V25" s="10"/>
    </row>
    <row r="26" spans="1:22" ht="24.95" customHeight="1">
      <c r="A26" t="s">
        <v>18</v>
      </c>
      <c r="C26" s="67" t="s">
        <v>20</v>
      </c>
      <c r="D26" s="68"/>
      <c r="E26" s="69"/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5317.12</v>
      </c>
      <c r="Q26" s="70">
        <v>0</v>
      </c>
      <c r="R26" s="70">
        <v>0</v>
      </c>
      <c r="S26" s="70">
        <v>0</v>
      </c>
      <c r="T26" s="70">
        <v>0</v>
      </c>
      <c r="U26" s="69">
        <f>SUM(F26:$T$26)</f>
        <v>5317.12</v>
      </c>
      <c r="V26" s="10"/>
    </row>
    <row r="27" spans="1:22" ht="24.95" customHeight="1">
      <c r="A27" t="s">
        <v>18</v>
      </c>
      <c r="C27" s="71" t="s">
        <v>21</v>
      </c>
      <c r="D27" s="72"/>
      <c r="E27" s="73"/>
      <c r="F27" s="74">
        <v>365429.45</v>
      </c>
      <c r="G27" s="74">
        <v>1263106.81</v>
      </c>
      <c r="H27" s="74">
        <v>551925.72</v>
      </c>
      <c r="I27" s="74">
        <v>544303.65</v>
      </c>
      <c r="J27" s="74">
        <v>447057.36</v>
      </c>
      <c r="K27" s="74">
        <v>405118.81</v>
      </c>
      <c r="L27" s="74">
        <v>1423113.25</v>
      </c>
      <c r="M27" s="74">
        <v>502610.09</v>
      </c>
      <c r="N27" s="74">
        <v>455031.28</v>
      </c>
      <c r="O27" s="74">
        <v>411325.02</v>
      </c>
      <c r="P27" s="74">
        <v>376977.16</v>
      </c>
      <c r="Q27" s="74">
        <v>964303.13</v>
      </c>
      <c r="R27" s="74">
        <v>374113.6</v>
      </c>
      <c r="S27" s="74">
        <v>328331.77</v>
      </c>
      <c r="T27" s="74">
        <v>323485.64</v>
      </c>
      <c r="U27" s="73">
        <f>SUM(F27:$T$27)</f>
        <v>8736232.7400000002</v>
      </c>
      <c r="V27" s="10"/>
    </row>
    <row r="28" spans="1:22" ht="24.95" customHeight="1">
      <c r="A28" t="s">
        <v>18</v>
      </c>
      <c r="C28" s="71" t="s">
        <v>22</v>
      </c>
      <c r="D28" s="72"/>
      <c r="E28" s="73"/>
      <c r="F28" s="74">
        <v>515102.82</v>
      </c>
      <c r="G28" s="74">
        <v>696817.97</v>
      </c>
      <c r="H28" s="74">
        <v>1348323.23</v>
      </c>
      <c r="I28" s="74">
        <v>801602.64</v>
      </c>
      <c r="J28" s="74">
        <v>607911.22</v>
      </c>
      <c r="K28" s="74">
        <v>540151.81000000006</v>
      </c>
      <c r="L28" s="74">
        <v>632049.04</v>
      </c>
      <c r="M28" s="74">
        <v>1034089.28</v>
      </c>
      <c r="N28" s="74">
        <v>599785.91</v>
      </c>
      <c r="O28" s="74">
        <v>488759.1</v>
      </c>
      <c r="P28" s="74">
        <v>467610.57</v>
      </c>
      <c r="Q28" s="74">
        <v>426161.91</v>
      </c>
      <c r="R28" s="74">
        <v>869666.36</v>
      </c>
      <c r="S28" s="74">
        <v>577025.49</v>
      </c>
      <c r="T28" s="74">
        <v>476367.55</v>
      </c>
      <c r="U28" s="73">
        <f>SUM(F28:$T$28)</f>
        <v>10081424.9</v>
      </c>
      <c r="V28" s="10"/>
    </row>
    <row r="29" spans="1:22" ht="24.95" customHeight="1">
      <c r="A29" t="s">
        <v>18</v>
      </c>
      <c r="C29" s="71" t="s">
        <v>23</v>
      </c>
      <c r="D29" s="72"/>
      <c r="E29" s="73"/>
      <c r="F29" s="74">
        <v>2990355.3</v>
      </c>
      <c r="G29" s="74">
        <v>5635168.7199999997</v>
      </c>
      <c r="H29" s="74">
        <v>4257355.5999999996</v>
      </c>
      <c r="I29" s="74">
        <v>3432710.18</v>
      </c>
      <c r="J29" s="74">
        <v>3231194.95</v>
      </c>
      <c r="K29" s="74">
        <v>3376819.61</v>
      </c>
      <c r="L29" s="74">
        <v>5503398.7999999998</v>
      </c>
      <c r="M29" s="74">
        <v>4134656.02</v>
      </c>
      <c r="N29" s="74">
        <v>3468280.64</v>
      </c>
      <c r="O29" s="74">
        <v>2986321.25</v>
      </c>
      <c r="P29" s="74">
        <v>2788742.99</v>
      </c>
      <c r="Q29" s="74">
        <v>5143456.2699999996</v>
      </c>
      <c r="R29" s="74">
        <v>3321432.23</v>
      </c>
      <c r="S29" s="74">
        <v>5673173.7300000004</v>
      </c>
      <c r="T29" s="74">
        <v>3946584.84</v>
      </c>
      <c r="U29" s="73">
        <f>SUM(F$29:$T29)</f>
        <v>59889651.129999995</v>
      </c>
      <c r="V29" s="10"/>
    </row>
    <row r="30" spans="1:22" ht="24.95" customHeight="1">
      <c r="A30" t="s">
        <v>18</v>
      </c>
      <c r="C30" s="67" t="s">
        <v>24</v>
      </c>
      <c r="D30" s="68"/>
      <c r="E30" s="69"/>
      <c r="F30" s="70">
        <v>6421480.4900000002</v>
      </c>
      <c r="G30" s="70">
        <v>3132297.11</v>
      </c>
      <c r="H30" s="70">
        <v>3171576.97</v>
      </c>
      <c r="I30" s="70">
        <v>4573798.2699999996</v>
      </c>
      <c r="J30" s="70">
        <v>4115791.97</v>
      </c>
      <c r="K30" s="70">
        <v>2918193.34</v>
      </c>
      <c r="L30" s="70">
        <v>2828316.32</v>
      </c>
      <c r="M30" s="70">
        <v>3564054.72</v>
      </c>
      <c r="N30" s="70">
        <v>2917376.59</v>
      </c>
      <c r="O30" s="70">
        <v>1945331</v>
      </c>
      <c r="P30" s="70">
        <v>2665437.41</v>
      </c>
      <c r="Q30" s="70">
        <v>2163907.9900000002</v>
      </c>
      <c r="R30" s="70">
        <v>3003859.49</v>
      </c>
      <c r="S30" s="70">
        <v>3572067.57</v>
      </c>
      <c r="T30" s="70">
        <v>2924056.34</v>
      </c>
      <c r="U30" s="69">
        <f>SUM(F$30:$T30)</f>
        <v>49917545.579999998</v>
      </c>
      <c r="V30" s="66"/>
    </row>
    <row r="31" spans="1:22" ht="24.95" customHeight="1">
      <c r="A31" t="s">
        <v>18</v>
      </c>
      <c r="C31" s="67" t="s">
        <v>25</v>
      </c>
      <c r="D31" s="68"/>
      <c r="E31" s="69"/>
      <c r="F31" s="70">
        <v>11960426.470000001</v>
      </c>
      <c r="G31" s="70">
        <v>10565124.73</v>
      </c>
      <c r="H31" s="70">
        <v>5617952.54</v>
      </c>
      <c r="I31" s="70">
        <v>2338434.79</v>
      </c>
      <c r="J31" s="70">
        <v>2109354.7200000002</v>
      </c>
      <c r="K31" s="70">
        <v>107947.59</v>
      </c>
      <c r="L31" s="70">
        <v>5306050.9699999988</v>
      </c>
      <c r="M31" s="70">
        <v>1664351.67</v>
      </c>
      <c r="N31" s="70">
        <v>883301.92</v>
      </c>
      <c r="O31" s="70">
        <v>687632.94</v>
      </c>
      <c r="P31" s="70">
        <v>1327038.82</v>
      </c>
      <c r="Q31" s="70">
        <v>1526906.87</v>
      </c>
      <c r="R31" s="70">
        <v>1225333.27</v>
      </c>
      <c r="S31" s="70">
        <v>788548.99</v>
      </c>
      <c r="T31" s="70">
        <v>1401116.22</v>
      </c>
      <c r="U31" s="69">
        <f>SUM(F$31:$T31)</f>
        <v>47509522.510000005</v>
      </c>
      <c r="V31" s="10"/>
    </row>
    <row r="32" spans="1:22" ht="24.95" customHeight="1">
      <c r="A32" t="s">
        <v>18</v>
      </c>
      <c r="C32" s="67" t="s">
        <v>26</v>
      </c>
      <c r="D32" s="68"/>
      <c r="E32" s="69"/>
      <c r="F32" s="70">
        <v>108861.84</v>
      </c>
      <c r="G32" s="70">
        <v>145783.16</v>
      </c>
      <c r="H32" s="70">
        <v>317360.57</v>
      </c>
      <c r="I32" s="70">
        <v>184703.25</v>
      </c>
      <c r="J32" s="70">
        <v>126844.89</v>
      </c>
      <c r="K32" s="70">
        <v>16108.56</v>
      </c>
      <c r="L32" s="70">
        <v>245770.49</v>
      </c>
      <c r="M32" s="70">
        <v>215174.68</v>
      </c>
      <c r="N32" s="70">
        <v>103530.74</v>
      </c>
      <c r="O32" s="70">
        <v>103220.42</v>
      </c>
      <c r="P32" s="70">
        <v>103797.72</v>
      </c>
      <c r="Q32" s="70">
        <v>56873.41</v>
      </c>
      <c r="R32" s="70">
        <v>139336.04</v>
      </c>
      <c r="S32" s="70">
        <v>96051.02</v>
      </c>
      <c r="T32" s="70">
        <v>63429.9</v>
      </c>
      <c r="U32" s="69">
        <f>SUM(F$32:$T32)</f>
        <v>2026846.69</v>
      </c>
      <c r="V32" s="10"/>
    </row>
    <row r="33" spans="1:22" ht="24.95" customHeight="1">
      <c r="B33">
        <v>805</v>
      </c>
      <c r="C33" s="62" t="s">
        <v>27</v>
      </c>
      <c r="D33" s="63"/>
      <c r="E33" s="64"/>
      <c r="F33" s="65">
        <v>0.3</v>
      </c>
      <c r="G33" s="65">
        <v>90.29</v>
      </c>
      <c r="H33" s="65">
        <v>45.29</v>
      </c>
      <c r="I33" s="65">
        <v>45</v>
      </c>
      <c r="J33" s="65">
        <v>90.3</v>
      </c>
      <c r="K33" s="65">
        <v>0.28000000000000003</v>
      </c>
      <c r="L33" s="65">
        <v>180.3</v>
      </c>
      <c r="M33" s="65">
        <v>0.31</v>
      </c>
      <c r="N33" s="65">
        <v>45.29</v>
      </c>
      <c r="O33" s="65">
        <v>0</v>
      </c>
      <c r="P33" s="65">
        <v>45.29</v>
      </c>
      <c r="Q33" s="65">
        <v>450.29</v>
      </c>
      <c r="R33" s="65">
        <v>315.27999999999997</v>
      </c>
      <c r="S33" s="65">
        <v>0.28000000000000003</v>
      </c>
      <c r="T33" s="65">
        <v>45.29</v>
      </c>
      <c r="U33" s="64">
        <f>SUM(F33:$T$33)</f>
        <v>1353.79</v>
      </c>
      <c r="V33" s="10"/>
    </row>
    <row r="34" spans="1:22" ht="24.95" customHeight="1">
      <c r="A34" t="s">
        <v>18</v>
      </c>
      <c r="C34" s="67" t="s">
        <v>28</v>
      </c>
      <c r="D34" s="68"/>
      <c r="E34" s="69"/>
      <c r="F34" s="70">
        <v>0.3</v>
      </c>
      <c r="G34" s="70">
        <v>0.28999999999999998</v>
      </c>
      <c r="H34" s="70">
        <v>0.28999999999999998</v>
      </c>
      <c r="I34" s="70">
        <v>0</v>
      </c>
      <c r="J34" s="70">
        <v>0.3</v>
      </c>
      <c r="K34" s="70">
        <v>0.28000000000000003</v>
      </c>
      <c r="L34" s="70">
        <v>0.3</v>
      </c>
      <c r="M34" s="70">
        <v>0.31</v>
      </c>
      <c r="N34" s="70">
        <v>0.28999999999999998</v>
      </c>
      <c r="O34" s="70">
        <v>0</v>
      </c>
      <c r="P34" s="70">
        <v>0.28999999999999998</v>
      </c>
      <c r="Q34" s="70">
        <v>0.28999999999999998</v>
      </c>
      <c r="R34" s="70">
        <v>0.28000000000000003</v>
      </c>
      <c r="S34" s="70">
        <v>0.28000000000000003</v>
      </c>
      <c r="T34" s="70">
        <v>0.28999999999999998</v>
      </c>
      <c r="U34" s="69">
        <f>SUM(F34:$T$34)</f>
        <v>3.79</v>
      </c>
      <c r="V34" s="10"/>
    </row>
    <row r="35" spans="1:22" ht="24.95" customHeight="1">
      <c r="A35" t="s">
        <v>18</v>
      </c>
      <c r="C35" s="67" t="s">
        <v>29</v>
      </c>
      <c r="D35" s="68"/>
      <c r="E35" s="69"/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0</v>
      </c>
      <c r="U35" s="69">
        <f>SUM(F35:$T$35)</f>
        <v>0</v>
      </c>
      <c r="V35" s="10"/>
    </row>
    <row r="36" spans="1:22" ht="24.95" customHeight="1">
      <c r="A36" t="s">
        <v>18</v>
      </c>
      <c r="C36" s="67" t="s">
        <v>30</v>
      </c>
      <c r="D36" s="68"/>
      <c r="E36" s="69"/>
      <c r="F36" s="70">
        <v>0</v>
      </c>
      <c r="G36" s="70">
        <v>90</v>
      </c>
      <c r="H36" s="70">
        <v>45</v>
      </c>
      <c r="I36" s="70">
        <v>45</v>
      </c>
      <c r="J36" s="70">
        <v>90</v>
      </c>
      <c r="K36" s="70">
        <v>0</v>
      </c>
      <c r="L36" s="70">
        <v>180</v>
      </c>
      <c r="M36" s="70">
        <v>0</v>
      </c>
      <c r="N36" s="70">
        <v>45</v>
      </c>
      <c r="O36" s="70">
        <v>0</v>
      </c>
      <c r="P36" s="70">
        <v>45</v>
      </c>
      <c r="Q36" s="70">
        <v>450</v>
      </c>
      <c r="R36" s="70">
        <v>315</v>
      </c>
      <c r="S36" s="70">
        <v>0</v>
      </c>
      <c r="T36" s="70">
        <v>45</v>
      </c>
      <c r="U36" s="69">
        <f>SUM(F$36:$T36)</f>
        <v>1350</v>
      </c>
      <c r="V36" s="10"/>
    </row>
    <row r="37" spans="1:22" ht="24.95" customHeight="1">
      <c r="A37" t="s">
        <v>18</v>
      </c>
      <c r="C37" s="67" t="s">
        <v>31</v>
      </c>
      <c r="D37" s="68"/>
      <c r="E37" s="69"/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  <c r="Q37" s="70">
        <v>0</v>
      </c>
      <c r="R37" s="70">
        <v>0</v>
      </c>
      <c r="S37" s="70">
        <v>0</v>
      </c>
      <c r="T37" s="70">
        <v>0</v>
      </c>
      <c r="U37" s="69">
        <f>SUM(F37:$T$37)</f>
        <v>0</v>
      </c>
      <c r="V37" s="10"/>
    </row>
    <row r="38" spans="1:22" ht="24.95" customHeight="1">
      <c r="B38">
        <v>827</v>
      </c>
      <c r="C38" s="62" t="s">
        <v>32</v>
      </c>
      <c r="D38" s="63"/>
      <c r="E38" s="64"/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4">
        <f>SUM(F38:$T$38)</f>
        <v>0</v>
      </c>
      <c r="V38" s="10"/>
    </row>
    <row r="39" spans="1:22" ht="24.95" customHeight="1">
      <c r="B39">
        <v>824</v>
      </c>
      <c r="C39" s="62" t="s">
        <v>33</v>
      </c>
      <c r="D39" s="63"/>
      <c r="E39" s="64"/>
      <c r="F39" s="65">
        <v>278749.37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4">
        <f>SUM(F39:$T$39)</f>
        <v>278749.37</v>
      </c>
      <c r="V39" s="10"/>
    </row>
    <row r="40" spans="1:22" ht="24.95" customHeight="1">
      <c r="B40">
        <v>807</v>
      </c>
      <c r="C40" s="62" t="s">
        <v>34</v>
      </c>
      <c r="D40" s="63"/>
      <c r="E40" s="64"/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  <c r="Q40" s="65">
        <v>0</v>
      </c>
      <c r="R40" s="65">
        <v>0</v>
      </c>
      <c r="S40" s="65">
        <v>0</v>
      </c>
      <c r="T40" s="65">
        <v>0</v>
      </c>
      <c r="U40" s="64">
        <f>SUM(F40:$T$40)</f>
        <v>0</v>
      </c>
      <c r="V40" s="10"/>
    </row>
    <row r="41" spans="1:22" ht="24.95" customHeight="1">
      <c r="B41">
        <v>814</v>
      </c>
      <c r="C41" s="62" t="s">
        <v>35</v>
      </c>
      <c r="D41" s="63"/>
      <c r="E41" s="64"/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  <c r="Q41" s="65">
        <v>0</v>
      </c>
      <c r="R41" s="65">
        <v>0</v>
      </c>
      <c r="S41" s="65">
        <v>0</v>
      </c>
      <c r="T41" s="65">
        <v>563468.46</v>
      </c>
      <c r="U41" s="64">
        <f>SUM(F41:$T$41)</f>
        <v>563468.46</v>
      </c>
      <c r="V41" s="10"/>
    </row>
    <row r="42" spans="1:22" ht="24.95" customHeight="1">
      <c r="B42">
        <v>905</v>
      </c>
      <c r="C42" s="62" t="s">
        <v>36</v>
      </c>
      <c r="D42" s="63"/>
      <c r="E42" s="75" t="s">
        <v>37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  <c r="Q42" s="65">
        <v>0</v>
      </c>
      <c r="R42" s="65">
        <v>0</v>
      </c>
      <c r="S42" s="65">
        <v>0</v>
      </c>
      <c r="T42" s="65">
        <v>0</v>
      </c>
      <c r="U42" s="64">
        <f>SUM(F42:$T$42)</f>
        <v>0</v>
      </c>
      <c r="V42" s="10"/>
    </row>
    <row r="43" spans="1:22" ht="24.95" customHeight="1" thickBot="1">
      <c r="B43">
        <v>940</v>
      </c>
      <c r="C43" s="76" t="s">
        <v>38</v>
      </c>
      <c r="D43" s="77"/>
      <c r="E43" s="78" t="s">
        <v>37</v>
      </c>
      <c r="F43" s="79">
        <v>0</v>
      </c>
      <c r="G43" s="79">
        <v>100000000</v>
      </c>
      <c r="H43" s="79">
        <v>0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  <c r="Q43" s="79">
        <v>35000000</v>
      </c>
      <c r="R43" s="79">
        <v>0</v>
      </c>
      <c r="S43" s="79">
        <v>35000000</v>
      </c>
      <c r="T43" s="79">
        <v>0</v>
      </c>
      <c r="U43" s="80">
        <f>SUM(F43:$T$43)</f>
        <v>170000000</v>
      </c>
      <c r="V43" s="10"/>
    </row>
    <row r="44" spans="1:22" ht="24.95" customHeight="1" thickBot="1">
      <c r="C44" s="11"/>
      <c r="D44" s="81"/>
      <c r="E44" s="82" t="s">
        <v>37</v>
      </c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4"/>
      <c r="V44" s="81"/>
    </row>
    <row r="45" spans="1:22" ht="24.95" customHeight="1">
      <c r="C45" s="58" t="s">
        <v>39</v>
      </c>
      <c r="D45" s="59"/>
      <c r="E45" s="60">
        <v>0</v>
      </c>
      <c r="F45" s="61">
        <v>57362486.710000001</v>
      </c>
      <c r="G45" s="61">
        <v>18652694.559999999</v>
      </c>
      <c r="H45" s="61">
        <v>20491640.139999997</v>
      </c>
      <c r="I45" s="61">
        <v>21084636.609999996</v>
      </c>
      <c r="J45" s="61">
        <v>21151888.639999997</v>
      </c>
      <c r="K45" s="61">
        <v>40888253.130000003</v>
      </c>
      <c r="L45" s="61">
        <v>20172873.490000002</v>
      </c>
      <c r="M45" s="61">
        <v>22273718.029999997</v>
      </c>
      <c r="N45" s="61">
        <v>22713456.93</v>
      </c>
      <c r="O45" s="61">
        <v>23203080.129999999</v>
      </c>
      <c r="P45" s="61">
        <v>48298696.160000004</v>
      </c>
      <c r="Q45" s="61">
        <v>22012022.320000004</v>
      </c>
      <c r="R45" s="61">
        <v>23931744.25</v>
      </c>
      <c r="S45" s="61">
        <v>23528504.460000001</v>
      </c>
      <c r="T45" s="61">
        <v>23327819.68</v>
      </c>
      <c r="U45" s="60">
        <f t="shared" ref="U45" si="1">SUM(U46:U61)-U47-U49</f>
        <v>409093515.24000007</v>
      </c>
      <c r="V45" s="22"/>
    </row>
    <row r="46" spans="1:22" ht="24.95" customHeight="1">
      <c r="B46">
        <v>735</v>
      </c>
      <c r="C46" s="49" t="s">
        <v>40</v>
      </c>
      <c r="D46" s="85"/>
      <c r="E46" s="21"/>
      <c r="F46" s="86">
        <v>25747093.630000003</v>
      </c>
      <c r="G46" s="86">
        <v>12350963.189999999</v>
      </c>
      <c r="H46" s="86">
        <v>13714972.16</v>
      </c>
      <c r="I46" s="86">
        <v>13856650.799999999</v>
      </c>
      <c r="J46" s="86">
        <v>13809999.84</v>
      </c>
      <c r="K46" s="86">
        <v>25770080.620000001</v>
      </c>
      <c r="L46" s="86">
        <v>13265439.560000001</v>
      </c>
      <c r="M46" s="86">
        <v>15120259.23</v>
      </c>
      <c r="N46" s="86">
        <v>15085559.710000001</v>
      </c>
      <c r="O46" s="86">
        <v>15989738.379999999</v>
      </c>
      <c r="P46" s="86">
        <v>28852396.82</v>
      </c>
      <c r="Q46" s="86">
        <v>14709888.710000001</v>
      </c>
      <c r="R46" s="86">
        <v>15748453.310000001</v>
      </c>
      <c r="S46" s="86">
        <v>15902693.939999999</v>
      </c>
      <c r="T46" s="86">
        <v>15514790.569999998</v>
      </c>
      <c r="U46" s="21">
        <f>SUM(F46:$T$46)-U54</f>
        <v>255438980.47</v>
      </c>
      <c r="V46" s="66"/>
    </row>
    <row r="47" spans="1:22" ht="24.95" customHeight="1">
      <c r="B47">
        <v>735</v>
      </c>
      <c r="C47" s="87"/>
      <c r="D47" s="88" t="s">
        <v>73</v>
      </c>
      <c r="E47" s="89"/>
      <c r="F47" s="90">
        <v>30000</v>
      </c>
      <c r="G47" s="90">
        <v>0</v>
      </c>
      <c r="H47" s="90">
        <v>0</v>
      </c>
      <c r="I47" s="90">
        <v>0</v>
      </c>
      <c r="J47" s="90">
        <v>0</v>
      </c>
      <c r="K47" s="90">
        <v>0</v>
      </c>
      <c r="L47" s="90">
        <v>0</v>
      </c>
      <c r="M47" s="90">
        <v>0</v>
      </c>
      <c r="N47" s="90">
        <v>0</v>
      </c>
      <c r="O47" s="90">
        <v>300000</v>
      </c>
      <c r="P47" s="90">
        <v>0</v>
      </c>
      <c r="Q47" s="90">
        <v>-170000</v>
      </c>
      <c r="R47" s="90">
        <v>0</v>
      </c>
      <c r="S47" s="90">
        <v>0</v>
      </c>
      <c r="T47" s="90">
        <v>300000</v>
      </c>
      <c r="U47" s="89">
        <f>SUM(F47:$T$47)</f>
        <v>460000</v>
      </c>
      <c r="V47" s="66"/>
    </row>
    <row r="48" spans="1:22" ht="24.95" customHeight="1">
      <c r="B48">
        <v>735</v>
      </c>
      <c r="C48" s="49" t="s">
        <v>41</v>
      </c>
      <c r="D48" s="85"/>
      <c r="E48" s="21"/>
      <c r="F48" s="86">
        <v>13876954.859999999</v>
      </c>
      <c r="G48" s="86">
        <v>6413741.6799999997</v>
      </c>
      <c r="H48" s="86">
        <v>6663707.4900000002</v>
      </c>
      <c r="I48" s="86">
        <v>7144130.8499999996</v>
      </c>
      <c r="J48" s="86">
        <v>6683004.6100000003</v>
      </c>
      <c r="K48" s="86">
        <v>13945884.699999999</v>
      </c>
      <c r="L48" s="86">
        <v>6801962.54</v>
      </c>
      <c r="M48" s="86">
        <v>7065041.2999999998</v>
      </c>
      <c r="N48" s="86">
        <v>7262456.4100000001</v>
      </c>
      <c r="O48" s="86">
        <v>7360227.4500000002</v>
      </c>
      <c r="P48" s="86">
        <v>15645522.390000001</v>
      </c>
      <c r="Q48" s="86">
        <v>7267401.8499999996</v>
      </c>
      <c r="R48" s="86">
        <v>8111336.0300000003</v>
      </c>
      <c r="S48" s="86">
        <v>7578414.7400000002</v>
      </c>
      <c r="T48" s="86">
        <v>7390496.25</v>
      </c>
      <c r="U48" s="21">
        <f>SUM(F48:$T$48)</f>
        <v>129210283.14999999</v>
      </c>
      <c r="V48" s="10"/>
    </row>
    <row r="49" spans="2:22" ht="24.95" customHeight="1">
      <c r="B49">
        <v>735</v>
      </c>
      <c r="C49" s="87"/>
      <c r="D49" s="88" t="s">
        <v>74</v>
      </c>
      <c r="E49" s="89"/>
      <c r="F49" s="90">
        <v>0</v>
      </c>
      <c r="G49" s="90">
        <v>0</v>
      </c>
      <c r="H49" s="90">
        <v>0</v>
      </c>
      <c r="I49" s="90">
        <v>0</v>
      </c>
      <c r="J49" s="90">
        <v>0</v>
      </c>
      <c r="K49" s="90">
        <v>0</v>
      </c>
      <c r="L49" s="90">
        <v>0</v>
      </c>
      <c r="M49" s="90">
        <v>0</v>
      </c>
      <c r="N49" s="90">
        <v>0</v>
      </c>
      <c r="O49" s="90">
        <v>0</v>
      </c>
      <c r="P49" s="90">
        <v>0</v>
      </c>
      <c r="Q49" s="90">
        <v>0</v>
      </c>
      <c r="R49" s="90">
        <v>0</v>
      </c>
      <c r="S49" s="90">
        <v>0</v>
      </c>
      <c r="T49" s="90">
        <v>0</v>
      </c>
      <c r="U49" s="89">
        <f>SUM(F$49:$T49)</f>
        <v>0</v>
      </c>
      <c r="V49" s="10"/>
    </row>
    <row r="50" spans="2:22" ht="24.95" customHeight="1">
      <c r="B50">
        <v>723</v>
      </c>
      <c r="C50" s="49" t="s">
        <v>42</v>
      </c>
      <c r="D50" s="85"/>
      <c r="E50" s="21"/>
      <c r="F50" s="86">
        <v>11171.64</v>
      </c>
      <c r="G50" s="86">
        <v>3723.88</v>
      </c>
      <c r="H50" s="86">
        <v>3723.88</v>
      </c>
      <c r="I50" s="86">
        <v>3723.88</v>
      </c>
      <c r="J50" s="86">
        <v>3723.88</v>
      </c>
      <c r="K50" s="86">
        <v>16658.259999999998</v>
      </c>
      <c r="L50" s="86">
        <v>3723.88</v>
      </c>
      <c r="M50" s="86">
        <v>3723.88</v>
      </c>
      <c r="N50" s="86">
        <v>3723.88</v>
      </c>
      <c r="O50" s="86">
        <v>3723.88</v>
      </c>
      <c r="P50" s="86">
        <v>11171.64</v>
      </c>
      <c r="Q50" s="86">
        <v>3723.88</v>
      </c>
      <c r="R50" s="86">
        <v>3723.88</v>
      </c>
      <c r="S50" s="86">
        <v>3723.88</v>
      </c>
      <c r="T50" s="86">
        <v>3723.88</v>
      </c>
      <c r="U50" s="21">
        <f>SUM(F50:$T$50)</f>
        <v>83688.100000000006</v>
      </c>
      <c r="V50" s="10"/>
    </row>
    <row r="51" spans="2:22" ht="24.95" customHeight="1">
      <c r="B51" t="s">
        <v>43</v>
      </c>
      <c r="C51" s="62" t="s">
        <v>44</v>
      </c>
      <c r="D51" s="63"/>
      <c r="E51" s="64"/>
      <c r="F51" s="86">
        <v>475439.16</v>
      </c>
      <c r="G51" s="86">
        <v>0</v>
      </c>
      <c r="H51" s="86">
        <v>0</v>
      </c>
      <c r="I51" s="86">
        <v>0</v>
      </c>
      <c r="J51" s="86">
        <v>0</v>
      </c>
      <c r="K51" s="86">
        <v>1113658.45</v>
      </c>
      <c r="L51" s="86">
        <v>0</v>
      </c>
      <c r="M51" s="86">
        <v>7000</v>
      </c>
      <c r="N51" s="86">
        <v>0</v>
      </c>
      <c r="O51" s="86">
        <v>0</v>
      </c>
      <c r="P51" s="86">
        <v>449705.68</v>
      </c>
      <c r="Q51" s="86">
        <v>0</v>
      </c>
      <c r="R51" s="86">
        <v>0</v>
      </c>
      <c r="S51" s="86">
        <v>0</v>
      </c>
      <c r="T51" s="86">
        <v>0</v>
      </c>
      <c r="U51" s="64">
        <f>SUM(F51:$T$51)</f>
        <v>2045803.2899999998</v>
      </c>
      <c r="V51" s="10"/>
    </row>
    <row r="52" spans="2:22" ht="24.95" customHeight="1">
      <c r="B52">
        <v>717</v>
      </c>
      <c r="C52" s="49" t="s">
        <v>45</v>
      </c>
      <c r="D52" s="85"/>
      <c r="E52" s="21"/>
      <c r="F52" s="86">
        <v>15541723.25</v>
      </c>
      <c r="G52" s="86">
        <v>0</v>
      </c>
      <c r="H52" s="86">
        <v>0</v>
      </c>
      <c r="I52" s="86">
        <v>0</v>
      </c>
      <c r="J52" s="86">
        <v>0</v>
      </c>
      <c r="K52" s="86">
        <v>0</v>
      </c>
      <c r="L52" s="86">
        <v>0</v>
      </c>
      <c r="M52" s="86">
        <v>0</v>
      </c>
      <c r="N52" s="86">
        <v>0</v>
      </c>
      <c r="O52" s="86">
        <v>0</v>
      </c>
      <c r="P52" s="86">
        <v>3063995.47</v>
      </c>
      <c r="Q52" s="86">
        <v>0</v>
      </c>
      <c r="R52" s="86">
        <v>0</v>
      </c>
      <c r="S52" s="86">
        <v>0</v>
      </c>
      <c r="T52" s="86">
        <v>0</v>
      </c>
      <c r="U52" s="21">
        <f>SUM(F52:$T$52)</f>
        <v>18605718.719999999</v>
      </c>
      <c r="V52" s="10"/>
    </row>
    <row r="53" spans="2:22" ht="24.95" customHeight="1">
      <c r="B53" t="s">
        <v>46</v>
      </c>
      <c r="C53" s="49" t="s">
        <v>47</v>
      </c>
      <c r="D53" s="85"/>
      <c r="E53" s="21"/>
      <c r="F53" s="86">
        <v>0</v>
      </c>
      <c r="G53" s="86">
        <v>0</v>
      </c>
      <c r="H53" s="86">
        <v>0</v>
      </c>
      <c r="I53" s="86">
        <v>0</v>
      </c>
      <c r="J53" s="86">
        <v>0</v>
      </c>
      <c r="K53" s="86">
        <v>0</v>
      </c>
      <c r="L53" s="86">
        <v>0</v>
      </c>
      <c r="M53" s="86">
        <v>0</v>
      </c>
      <c r="N53" s="86">
        <v>0</v>
      </c>
      <c r="O53" s="86">
        <v>0</v>
      </c>
      <c r="P53" s="86">
        <v>11373.400000000001</v>
      </c>
      <c r="Q53" s="86">
        <v>0</v>
      </c>
      <c r="R53" s="86">
        <v>0</v>
      </c>
      <c r="S53" s="86">
        <v>0</v>
      </c>
      <c r="T53" s="86">
        <v>406307.27</v>
      </c>
      <c r="U53" s="21">
        <f>SUM(F53:$T$53)</f>
        <v>417680.67000000004</v>
      </c>
      <c r="V53" s="10"/>
    </row>
    <row r="54" spans="2:22" ht="24.95" customHeight="1">
      <c r="B54">
        <v>715</v>
      </c>
      <c r="C54" s="62" t="s">
        <v>48</v>
      </c>
      <c r="D54" s="63"/>
      <c r="E54" s="64"/>
      <c r="F54" s="86">
        <v>0</v>
      </c>
      <c r="G54" s="86">
        <v>0</v>
      </c>
      <c r="H54" s="86">
        <v>0</v>
      </c>
      <c r="I54" s="86">
        <v>0</v>
      </c>
      <c r="J54" s="86">
        <v>0</v>
      </c>
      <c r="K54" s="86">
        <v>0</v>
      </c>
      <c r="L54" s="86">
        <v>0</v>
      </c>
      <c r="M54" s="86">
        <v>0</v>
      </c>
      <c r="N54" s="86">
        <v>0</v>
      </c>
      <c r="O54" s="86">
        <v>0</v>
      </c>
      <c r="P54" s="86">
        <v>0</v>
      </c>
      <c r="Q54" s="86">
        <v>0</v>
      </c>
      <c r="R54" s="86">
        <v>0</v>
      </c>
      <c r="S54" s="86">
        <v>0</v>
      </c>
      <c r="T54" s="86">
        <v>0</v>
      </c>
      <c r="U54" s="64">
        <f>SUM(F54:$T$54)</f>
        <v>0</v>
      </c>
      <c r="V54" s="10"/>
    </row>
    <row r="55" spans="2:22" ht="24.95" customHeight="1">
      <c r="B55" t="s">
        <v>49</v>
      </c>
      <c r="C55" s="62" t="s">
        <v>50</v>
      </c>
      <c r="D55" s="63"/>
      <c r="E55" s="64"/>
      <c r="F55" s="86">
        <v>46892.39</v>
      </c>
      <c r="G55" s="86">
        <v>60258.06</v>
      </c>
      <c r="H55" s="86">
        <v>106181.41</v>
      </c>
      <c r="I55" s="86">
        <v>62113.23</v>
      </c>
      <c r="J55" s="86">
        <v>46698.52</v>
      </c>
      <c r="K55" s="86">
        <v>38580.65</v>
      </c>
      <c r="L55" s="86">
        <v>98455.679999999993</v>
      </c>
      <c r="M55" s="86">
        <v>73829.820000000007</v>
      </c>
      <c r="N55" s="86">
        <v>43013.39</v>
      </c>
      <c r="O55" s="86">
        <v>35284.11</v>
      </c>
      <c r="P55" s="86">
        <v>33318.949999999997</v>
      </c>
      <c r="Q55" s="86">
        <v>30474.45</v>
      </c>
      <c r="R55" s="86">
        <v>60333.73</v>
      </c>
      <c r="S55" s="86">
        <v>40190.1</v>
      </c>
      <c r="T55" s="86">
        <v>33310.19</v>
      </c>
      <c r="U55" s="64">
        <f>SUM(F55:$T$55)</f>
        <v>808934.67999999993</v>
      </c>
      <c r="V55" s="10"/>
    </row>
    <row r="56" spans="2:22" ht="24.95" customHeight="1">
      <c r="B56" t="s">
        <v>51</v>
      </c>
      <c r="C56" s="62" t="s">
        <v>52</v>
      </c>
      <c r="D56" s="63"/>
      <c r="E56" s="64"/>
      <c r="F56" s="86">
        <v>0</v>
      </c>
      <c r="G56" s="86">
        <v>0</v>
      </c>
      <c r="H56" s="86">
        <v>0</v>
      </c>
      <c r="I56" s="86">
        <v>0</v>
      </c>
      <c r="J56" s="86">
        <v>0</v>
      </c>
      <c r="K56" s="86">
        <v>0</v>
      </c>
      <c r="L56" s="86">
        <v>0</v>
      </c>
      <c r="M56" s="86">
        <v>0</v>
      </c>
      <c r="N56" s="86">
        <v>0</v>
      </c>
      <c r="O56" s="86">
        <v>0</v>
      </c>
      <c r="P56" s="86">
        <v>0</v>
      </c>
      <c r="Q56" s="86">
        <v>0</v>
      </c>
      <c r="R56" s="86">
        <v>0</v>
      </c>
      <c r="S56" s="86">
        <v>0</v>
      </c>
      <c r="T56" s="86">
        <v>0</v>
      </c>
      <c r="U56" s="64">
        <f>SUM(F56:$T$56)</f>
        <v>0</v>
      </c>
      <c r="V56" s="10"/>
    </row>
    <row r="57" spans="2:22" ht="24.95" customHeight="1">
      <c r="B57">
        <v>740</v>
      </c>
      <c r="C57" s="62" t="s">
        <v>53</v>
      </c>
      <c r="D57" s="63"/>
      <c r="E57" s="64"/>
      <c r="F57" s="86">
        <v>4852.6000000000004</v>
      </c>
      <c r="G57" s="86">
        <v>10571.6</v>
      </c>
      <c r="H57" s="86">
        <v>3055.2</v>
      </c>
      <c r="I57" s="86">
        <v>3659.4</v>
      </c>
      <c r="J57" s="86">
        <v>3055.2</v>
      </c>
      <c r="K57" s="86">
        <v>3382</v>
      </c>
      <c r="L57" s="86">
        <v>9253</v>
      </c>
      <c r="M57" s="86">
        <v>3450.4</v>
      </c>
      <c r="N57" s="86">
        <v>3165.4</v>
      </c>
      <c r="O57" s="86">
        <v>3420</v>
      </c>
      <c r="P57" s="86">
        <v>3773</v>
      </c>
      <c r="Q57" s="86">
        <v>8971.7999999999993</v>
      </c>
      <c r="R57" s="86">
        <v>3036.2</v>
      </c>
      <c r="S57" s="86">
        <v>3473.2</v>
      </c>
      <c r="T57" s="86">
        <v>3480.8</v>
      </c>
      <c r="U57" s="64">
        <f>SUM(F$57:$T57)</f>
        <v>70599.8</v>
      </c>
      <c r="V57" s="10"/>
    </row>
    <row r="58" spans="2:22" ht="24.95" customHeight="1">
      <c r="B58">
        <v>734</v>
      </c>
      <c r="C58" s="49" t="s">
        <v>54</v>
      </c>
      <c r="D58" s="85"/>
      <c r="E58" s="36"/>
      <c r="F58" s="86">
        <v>0</v>
      </c>
      <c r="G58" s="86">
        <v>0</v>
      </c>
      <c r="H58" s="86">
        <v>0</v>
      </c>
      <c r="I58" s="86">
        <v>0</v>
      </c>
      <c r="J58" s="86">
        <v>591222.24</v>
      </c>
      <c r="K58" s="86">
        <v>0</v>
      </c>
      <c r="L58" s="86">
        <v>0</v>
      </c>
      <c r="M58" s="86">
        <v>0</v>
      </c>
      <c r="N58" s="86">
        <v>0</v>
      </c>
      <c r="O58" s="86">
        <v>0</v>
      </c>
      <c r="P58" s="86">
        <v>0</v>
      </c>
      <c r="Q58" s="86">
        <v>0</v>
      </c>
      <c r="R58" s="86">
        <v>0</v>
      </c>
      <c r="S58" s="86">
        <v>0</v>
      </c>
      <c r="T58" s="86">
        <v>0</v>
      </c>
      <c r="U58" s="36">
        <f>SUM(F58:$T$58)</f>
        <v>591222.24</v>
      </c>
      <c r="V58" s="10"/>
    </row>
    <row r="59" spans="2:22" ht="24.95" customHeight="1">
      <c r="B59" t="s">
        <v>55</v>
      </c>
      <c r="C59" s="62" t="s">
        <v>56</v>
      </c>
      <c r="D59" s="63"/>
      <c r="E59" s="64"/>
      <c r="F59" s="86">
        <v>1963279.41</v>
      </c>
      <c r="G59" s="86">
        <v>275.62</v>
      </c>
      <c r="H59" s="86">
        <v>0</v>
      </c>
      <c r="I59" s="86">
        <v>8.4499999999999993</v>
      </c>
      <c r="J59" s="86">
        <v>0</v>
      </c>
      <c r="K59" s="86">
        <v>8.4499999999999993</v>
      </c>
      <c r="L59" s="86">
        <v>8.6</v>
      </c>
      <c r="M59" s="86">
        <v>413.4</v>
      </c>
      <c r="N59" s="86">
        <v>0</v>
      </c>
      <c r="O59" s="86">
        <v>68321.94</v>
      </c>
      <c r="P59" s="86">
        <v>2109.6999999999998</v>
      </c>
      <c r="Q59" s="86">
        <v>8.6</v>
      </c>
      <c r="R59" s="86">
        <v>203.8</v>
      </c>
      <c r="S59" s="86">
        <v>8.6</v>
      </c>
      <c r="T59" s="86">
        <v>17.2</v>
      </c>
      <c r="U59" s="64">
        <f>SUM(F59:$T$59)</f>
        <v>2034663.77</v>
      </c>
      <c r="V59" s="10"/>
    </row>
    <row r="60" spans="2:22" ht="24.95" customHeight="1">
      <c r="B60" t="s">
        <v>57</v>
      </c>
      <c r="C60" s="62" t="s">
        <v>58</v>
      </c>
      <c r="D60" s="63"/>
      <c r="E60" s="64"/>
      <c r="F60" s="86">
        <v>0</v>
      </c>
      <c r="G60" s="86">
        <v>0</v>
      </c>
      <c r="H60" s="86">
        <v>0</v>
      </c>
      <c r="I60" s="86">
        <v>0</v>
      </c>
      <c r="J60" s="86">
        <v>0</v>
      </c>
      <c r="K60" s="86">
        <v>0</v>
      </c>
      <c r="L60" s="86">
        <v>0</v>
      </c>
      <c r="M60" s="86">
        <v>0</v>
      </c>
      <c r="N60" s="86">
        <v>0</v>
      </c>
      <c r="O60" s="86">
        <v>0</v>
      </c>
      <c r="P60" s="86">
        <v>225329.11</v>
      </c>
      <c r="Q60" s="86">
        <v>0</v>
      </c>
      <c r="R60" s="86">
        <v>0</v>
      </c>
      <c r="S60" s="86">
        <v>0</v>
      </c>
      <c r="T60" s="86">
        <v>0</v>
      </c>
      <c r="U60" s="64">
        <f>SUM(F$60:$T60)</f>
        <v>225329.11</v>
      </c>
      <c r="V60" s="10"/>
    </row>
    <row r="61" spans="2:22" ht="24.95" customHeight="1" thickBot="1">
      <c r="C61" s="23" t="s">
        <v>59</v>
      </c>
      <c r="D61" s="91"/>
      <c r="E61" s="25"/>
      <c r="F61" s="92">
        <v>-304920.23</v>
      </c>
      <c r="G61" s="92">
        <v>-186839.47</v>
      </c>
      <c r="H61" s="92">
        <v>0</v>
      </c>
      <c r="I61" s="92">
        <v>14350</v>
      </c>
      <c r="J61" s="92">
        <v>14184.35</v>
      </c>
      <c r="K61" s="92">
        <v>0</v>
      </c>
      <c r="L61" s="92">
        <v>-5969.7699999999995</v>
      </c>
      <c r="M61" s="92">
        <v>0</v>
      </c>
      <c r="N61" s="92">
        <v>315538.13999999996</v>
      </c>
      <c r="O61" s="92">
        <v>-257635.62999999998</v>
      </c>
      <c r="P61" s="92">
        <v>0</v>
      </c>
      <c r="Q61" s="92">
        <v>-8446.9699999999993</v>
      </c>
      <c r="R61" s="92">
        <v>4657.2999999999993</v>
      </c>
      <c r="S61" s="92">
        <v>0</v>
      </c>
      <c r="T61" s="92">
        <v>-24306.48</v>
      </c>
      <c r="U61" s="25">
        <f>SUM(F61:$T$61)</f>
        <v>-439388.75999999995</v>
      </c>
      <c r="V61" s="10"/>
    </row>
    <row r="62" spans="2:22" ht="24.95" customHeight="1" thickBot="1">
      <c r="C62" s="93"/>
      <c r="D62" s="94"/>
      <c r="E62" s="83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83"/>
      <c r="V62" s="96"/>
    </row>
    <row r="63" spans="2:22" ht="24.95" customHeight="1">
      <c r="C63" s="58" t="s">
        <v>60</v>
      </c>
      <c r="D63" s="59"/>
      <c r="E63" s="97">
        <v>0</v>
      </c>
      <c r="F63" s="61">
        <v>24617582.140000001</v>
      </c>
      <c r="G63" s="61">
        <v>118398113.92000003</v>
      </c>
      <c r="H63" s="61">
        <v>18318366.999650054</v>
      </c>
      <c r="I63" s="61">
        <v>13051759.379999999</v>
      </c>
      <c r="J63" s="61">
        <v>11648021.469999999</v>
      </c>
      <c r="K63" s="61">
        <v>7563943.1900000004</v>
      </c>
      <c r="L63" s="61">
        <v>12571344.529999999</v>
      </c>
      <c r="M63" s="61">
        <v>13176161.600000001</v>
      </c>
      <c r="N63" s="61">
        <v>10403445.440000001</v>
      </c>
      <c r="O63" s="61">
        <v>6357510.1800000006</v>
      </c>
      <c r="P63" s="61">
        <v>8072279.7600000007</v>
      </c>
      <c r="Q63" s="61">
        <v>42700187.510000013</v>
      </c>
      <c r="R63" s="61">
        <v>10994894.33</v>
      </c>
      <c r="S63" s="61">
        <v>44737239.120000005</v>
      </c>
      <c r="T63" s="61">
        <v>11875918.469999995</v>
      </c>
      <c r="U63" s="60">
        <f t="shared" ref="U63" si="2">SUM(U64:U77)</f>
        <v>354486768.03965014</v>
      </c>
      <c r="V63" s="22"/>
    </row>
    <row r="64" spans="2:22" ht="24.95" customHeight="1">
      <c r="B64">
        <v>735</v>
      </c>
      <c r="C64" s="49" t="s">
        <v>40</v>
      </c>
      <c r="D64" s="85"/>
      <c r="E64" s="50"/>
      <c r="F64" s="86">
        <v>14988123.440000001</v>
      </c>
      <c r="G64" s="86">
        <v>68017063.710000008</v>
      </c>
      <c r="H64" s="86">
        <v>11833531.92</v>
      </c>
      <c r="I64" s="86">
        <v>8669959.0999999996</v>
      </c>
      <c r="J64" s="86">
        <v>7397855.8999999994</v>
      </c>
      <c r="K64" s="86">
        <v>4985288.9399999995</v>
      </c>
      <c r="L64" s="86">
        <v>8230850.6099999994</v>
      </c>
      <c r="M64" s="86">
        <v>8789037.9100000001</v>
      </c>
      <c r="N64" s="86">
        <v>6766899.9100000001</v>
      </c>
      <c r="O64" s="86">
        <v>4134455.8299999996</v>
      </c>
      <c r="P64" s="86">
        <v>5095715.59</v>
      </c>
      <c r="Q64" s="86">
        <v>27351243.430000003</v>
      </c>
      <c r="R64" s="86">
        <v>7368190.6200000001</v>
      </c>
      <c r="S64" s="86">
        <v>30328502.27</v>
      </c>
      <c r="T64" s="86">
        <v>7831374.0899999999</v>
      </c>
      <c r="U64" s="36">
        <f>SUM(F64:$T$64)-U70</f>
        <v>221788093.27000004</v>
      </c>
      <c r="V64" s="10"/>
    </row>
    <row r="65" spans="2:22" ht="24.95" customHeight="1">
      <c r="B65">
        <v>735</v>
      </c>
      <c r="C65" s="49" t="s">
        <v>41</v>
      </c>
      <c r="D65" s="85"/>
      <c r="E65" s="98"/>
      <c r="F65" s="86">
        <v>7907346.7199999997</v>
      </c>
      <c r="G65" s="86">
        <v>33471685.460000001</v>
      </c>
      <c r="H65" s="86">
        <v>6365977.0700000003</v>
      </c>
      <c r="I65" s="86">
        <v>4298749.82</v>
      </c>
      <c r="J65" s="86">
        <v>3594403.81</v>
      </c>
      <c r="K65" s="86">
        <v>2537451.4300000002</v>
      </c>
      <c r="L65" s="86">
        <v>4243613.74</v>
      </c>
      <c r="M65" s="86">
        <v>4308492.8499999996</v>
      </c>
      <c r="N65" s="86">
        <v>3274672.25</v>
      </c>
      <c r="O65" s="86">
        <v>2018444.35</v>
      </c>
      <c r="P65" s="86">
        <v>2487732.67</v>
      </c>
      <c r="Q65" s="86">
        <v>14983307.16</v>
      </c>
      <c r="R65" s="86">
        <v>3554501.51</v>
      </c>
      <c r="S65" s="86">
        <v>14349830.939999999</v>
      </c>
      <c r="T65" s="86">
        <v>3604855.38</v>
      </c>
      <c r="U65" s="21">
        <f>SUM(F65:$T$65)</f>
        <v>111001065.16</v>
      </c>
      <c r="V65" s="10"/>
    </row>
    <row r="66" spans="2:22" ht="24.95" customHeight="1">
      <c r="B66">
        <v>723</v>
      </c>
      <c r="C66" s="49" t="s">
        <v>42</v>
      </c>
      <c r="D66" s="85"/>
      <c r="E66" s="50"/>
      <c r="F66" s="86">
        <v>5772.01</v>
      </c>
      <c r="G66" s="86">
        <v>19960</v>
      </c>
      <c r="H66" s="86">
        <v>5064.4799999999996</v>
      </c>
      <c r="I66" s="86">
        <v>2457.75</v>
      </c>
      <c r="J66" s="86">
        <v>2008.66</v>
      </c>
      <c r="K66" s="86">
        <v>1342.82</v>
      </c>
      <c r="L66" s="86">
        <v>2211.9899999999998</v>
      </c>
      <c r="M66" s="86">
        <v>2368.39</v>
      </c>
      <c r="N66" s="86">
        <v>1824.71</v>
      </c>
      <c r="O66" s="86">
        <v>1188.6400000000001</v>
      </c>
      <c r="P66" s="86">
        <v>1468.7</v>
      </c>
      <c r="Q66" s="86">
        <v>17032.88</v>
      </c>
      <c r="R66" s="86">
        <v>1899.17</v>
      </c>
      <c r="S66" s="86">
        <v>7410.52</v>
      </c>
      <c r="T66" s="86">
        <v>1823.87</v>
      </c>
      <c r="U66" s="36">
        <f>SUM(F66:$T$66)</f>
        <v>73834.59</v>
      </c>
      <c r="V66" s="10"/>
    </row>
    <row r="67" spans="2:22" ht="24.95" customHeight="1">
      <c r="B67" t="s">
        <v>43</v>
      </c>
      <c r="C67" s="62" t="s">
        <v>44</v>
      </c>
      <c r="D67" s="63"/>
      <c r="E67" s="99"/>
      <c r="F67" s="65">
        <v>0</v>
      </c>
      <c r="G67" s="65">
        <v>696692.45</v>
      </c>
      <c r="H67" s="65">
        <v>0.56965004885373272</v>
      </c>
      <c r="I67" s="65">
        <v>0</v>
      </c>
      <c r="J67" s="65">
        <v>0</v>
      </c>
      <c r="K67" s="65">
        <v>0</v>
      </c>
      <c r="L67" s="65">
        <v>0</v>
      </c>
      <c r="M67" s="65">
        <v>0</v>
      </c>
      <c r="N67" s="65">
        <v>0</v>
      </c>
      <c r="O67" s="65">
        <v>356370.7</v>
      </c>
      <c r="P67" s="65">
        <v>439226.88</v>
      </c>
      <c r="Q67" s="65">
        <v>318060.86</v>
      </c>
      <c r="R67" s="65">
        <v>2275</v>
      </c>
      <c r="S67" s="65">
        <v>4725</v>
      </c>
      <c r="T67" s="65">
        <v>0</v>
      </c>
      <c r="U67" s="64">
        <f>SUM(F67:$T$67)</f>
        <v>1817351.4596500485</v>
      </c>
      <c r="V67" s="10"/>
    </row>
    <row r="68" spans="2:22" ht="24.95" customHeight="1">
      <c r="B68">
        <v>717</v>
      </c>
      <c r="C68" s="49" t="s">
        <v>45</v>
      </c>
      <c r="D68" s="85"/>
      <c r="E68" s="50"/>
      <c r="F68" s="86">
        <v>0</v>
      </c>
      <c r="G68" s="86">
        <v>15541723.25</v>
      </c>
      <c r="H68" s="86">
        <v>0</v>
      </c>
      <c r="I68" s="86">
        <v>0</v>
      </c>
      <c r="J68" s="86">
        <v>0</v>
      </c>
      <c r="K68" s="86">
        <v>0</v>
      </c>
      <c r="L68" s="86">
        <v>0</v>
      </c>
      <c r="M68" s="86">
        <v>0</v>
      </c>
      <c r="N68" s="86">
        <v>0</v>
      </c>
      <c r="O68" s="86">
        <v>0</v>
      </c>
      <c r="P68" s="86">
        <v>0</v>
      </c>
      <c r="Q68" s="86">
        <v>0</v>
      </c>
      <c r="R68" s="86">
        <v>0</v>
      </c>
      <c r="S68" s="86">
        <v>0</v>
      </c>
      <c r="T68" s="86">
        <v>0</v>
      </c>
      <c r="U68" s="36">
        <f>SUM(F68:$T$68)</f>
        <v>15541723.25</v>
      </c>
      <c r="V68" s="10"/>
    </row>
    <row r="69" spans="2:22" ht="24.95" customHeight="1">
      <c r="B69" t="s">
        <v>46</v>
      </c>
      <c r="C69" s="49" t="s">
        <v>47</v>
      </c>
      <c r="D69" s="85"/>
      <c r="E69" s="50"/>
      <c r="F69" s="65">
        <v>0</v>
      </c>
      <c r="G69" s="65">
        <v>0</v>
      </c>
      <c r="H69" s="65">
        <v>0</v>
      </c>
      <c r="I69" s="65">
        <v>0</v>
      </c>
      <c r="J69" s="65">
        <v>0</v>
      </c>
      <c r="K69" s="65">
        <v>0</v>
      </c>
      <c r="L69" s="65">
        <v>0</v>
      </c>
      <c r="M69" s="65">
        <v>0</v>
      </c>
      <c r="N69" s="65">
        <v>0</v>
      </c>
      <c r="O69" s="65">
        <v>0</v>
      </c>
      <c r="P69" s="65">
        <v>11373.400000000001</v>
      </c>
      <c r="Q69" s="65">
        <v>0</v>
      </c>
      <c r="R69" s="65">
        <v>0</v>
      </c>
      <c r="S69" s="65">
        <v>0</v>
      </c>
      <c r="T69" s="65">
        <v>406307.27</v>
      </c>
      <c r="U69" s="64">
        <f>SUM(F69:$T$70)</f>
        <v>417680.67000000004</v>
      </c>
      <c r="V69" s="10"/>
    </row>
    <row r="70" spans="2:22" ht="24.95" customHeight="1">
      <c r="B70">
        <v>715</v>
      </c>
      <c r="C70" s="62" t="s">
        <v>48</v>
      </c>
      <c r="D70" s="63"/>
      <c r="E70" s="99"/>
      <c r="F70" s="65">
        <v>0</v>
      </c>
      <c r="G70" s="65">
        <v>0</v>
      </c>
      <c r="H70" s="65">
        <v>0</v>
      </c>
      <c r="I70" s="65">
        <v>0</v>
      </c>
      <c r="J70" s="65">
        <v>0</v>
      </c>
      <c r="K70" s="65">
        <v>0</v>
      </c>
      <c r="L70" s="65">
        <v>0</v>
      </c>
      <c r="M70" s="65">
        <v>0</v>
      </c>
      <c r="N70" s="65">
        <v>0</v>
      </c>
      <c r="O70" s="65">
        <v>0</v>
      </c>
      <c r="P70" s="65">
        <v>0</v>
      </c>
      <c r="Q70" s="65">
        <v>0</v>
      </c>
      <c r="R70" s="65">
        <v>0</v>
      </c>
      <c r="S70" s="65">
        <v>0</v>
      </c>
      <c r="T70" s="65">
        <v>0</v>
      </c>
      <c r="U70" s="64">
        <f>SUM(F70:$T$70)</f>
        <v>0</v>
      </c>
      <c r="V70" s="10"/>
    </row>
    <row r="71" spans="2:22" ht="24.95" customHeight="1">
      <c r="B71" t="s">
        <v>49</v>
      </c>
      <c r="C71" s="62" t="s">
        <v>50</v>
      </c>
      <c r="D71" s="63"/>
      <c r="E71" s="99"/>
      <c r="F71" s="65">
        <v>46892.39</v>
      </c>
      <c r="G71" s="65">
        <v>60258.06</v>
      </c>
      <c r="H71" s="65">
        <v>106181.41</v>
      </c>
      <c r="I71" s="65">
        <v>62113.23</v>
      </c>
      <c r="J71" s="65">
        <v>46698.52</v>
      </c>
      <c r="K71" s="65">
        <v>38580.65</v>
      </c>
      <c r="L71" s="65">
        <v>98455.679999999993</v>
      </c>
      <c r="M71" s="65">
        <v>73829.820000000007</v>
      </c>
      <c r="N71" s="65">
        <v>43013.39</v>
      </c>
      <c r="O71" s="65">
        <v>35284.11</v>
      </c>
      <c r="P71" s="65">
        <v>33318.949999999997</v>
      </c>
      <c r="Q71" s="65">
        <v>30474.45</v>
      </c>
      <c r="R71" s="65">
        <v>60333.73</v>
      </c>
      <c r="S71" s="65">
        <v>40190.1</v>
      </c>
      <c r="T71" s="65">
        <v>33310.19</v>
      </c>
      <c r="U71" s="64">
        <f>SUM(F71:$T$71)</f>
        <v>808934.67999999993</v>
      </c>
      <c r="V71" s="10"/>
    </row>
    <row r="72" spans="2:22" ht="24.95" customHeight="1">
      <c r="B72" t="s">
        <v>51</v>
      </c>
      <c r="C72" s="62" t="s">
        <v>61</v>
      </c>
      <c r="D72" s="63"/>
      <c r="E72" s="99"/>
      <c r="F72" s="65">
        <v>0</v>
      </c>
      <c r="G72" s="65">
        <v>0</v>
      </c>
      <c r="H72" s="65">
        <v>0</v>
      </c>
      <c r="I72" s="65">
        <v>0</v>
      </c>
      <c r="J72" s="65">
        <v>0</v>
      </c>
      <c r="K72" s="65">
        <v>0</v>
      </c>
      <c r="L72" s="65">
        <v>0</v>
      </c>
      <c r="M72" s="65">
        <v>0</v>
      </c>
      <c r="N72" s="65">
        <v>0</v>
      </c>
      <c r="O72" s="65">
        <v>0</v>
      </c>
      <c r="P72" s="65">
        <v>0</v>
      </c>
      <c r="Q72" s="65">
        <v>0</v>
      </c>
      <c r="R72" s="65">
        <v>0</v>
      </c>
      <c r="S72" s="65">
        <v>0</v>
      </c>
      <c r="T72" s="65">
        <v>0</v>
      </c>
      <c r="U72" s="64">
        <f>SUM(F72:$T$72)</f>
        <v>0</v>
      </c>
      <c r="V72" s="10"/>
    </row>
    <row r="73" spans="2:22" ht="24.95" customHeight="1">
      <c r="B73">
        <v>740</v>
      </c>
      <c r="C73" s="62" t="s">
        <v>53</v>
      </c>
      <c r="D73" s="63"/>
      <c r="E73" s="99"/>
      <c r="F73" s="65">
        <v>11088.4</v>
      </c>
      <c r="G73" s="65">
        <v>18384.400000000001</v>
      </c>
      <c r="H73" s="65">
        <v>7611.55</v>
      </c>
      <c r="I73" s="65">
        <v>4121.03</v>
      </c>
      <c r="J73" s="65">
        <v>1647.99</v>
      </c>
      <c r="K73" s="65">
        <v>1270.9000000000001</v>
      </c>
      <c r="L73" s="65">
        <v>2173.6799999999998</v>
      </c>
      <c r="M73" s="65">
        <v>2019.23</v>
      </c>
      <c r="N73" s="65">
        <v>1497.04</v>
      </c>
      <c r="O73" s="65">
        <v>1080.24</v>
      </c>
      <c r="P73" s="65">
        <v>1333.87</v>
      </c>
      <c r="Q73" s="65">
        <v>8507.1</v>
      </c>
      <c r="R73" s="65">
        <v>2833.2</v>
      </c>
      <c r="S73" s="65">
        <v>6571.69</v>
      </c>
      <c r="T73" s="65">
        <v>1675.03</v>
      </c>
      <c r="U73" s="64">
        <f>SUM(F$73:$T73)</f>
        <v>71815.350000000006</v>
      </c>
      <c r="V73" s="10"/>
    </row>
    <row r="74" spans="2:22" ht="24.95" customHeight="1">
      <c r="B74">
        <v>734</v>
      </c>
      <c r="C74" s="49" t="s">
        <v>54</v>
      </c>
      <c r="D74" s="85"/>
      <c r="E74" s="50"/>
      <c r="F74" s="86">
        <v>0</v>
      </c>
      <c r="G74" s="86">
        <v>0</v>
      </c>
      <c r="H74" s="86">
        <v>0</v>
      </c>
      <c r="I74" s="86">
        <v>0</v>
      </c>
      <c r="J74" s="86">
        <v>591222.24</v>
      </c>
      <c r="K74" s="86">
        <v>0</v>
      </c>
      <c r="L74" s="86">
        <v>0</v>
      </c>
      <c r="M74" s="86">
        <v>0</v>
      </c>
      <c r="N74" s="86">
        <v>0</v>
      </c>
      <c r="O74" s="86">
        <v>0</v>
      </c>
      <c r="P74" s="86">
        <v>0</v>
      </c>
      <c r="Q74" s="86">
        <v>0</v>
      </c>
      <c r="R74" s="86">
        <v>0</v>
      </c>
      <c r="S74" s="86">
        <v>0</v>
      </c>
      <c r="T74" s="86">
        <v>0</v>
      </c>
      <c r="U74" s="36">
        <f>SUM(F74:$T$74)</f>
        <v>591222.24</v>
      </c>
      <c r="V74" s="10"/>
    </row>
    <row r="75" spans="2:22" ht="24.95" customHeight="1">
      <c r="B75" t="s">
        <v>55</v>
      </c>
      <c r="C75" s="62" t="s">
        <v>56</v>
      </c>
      <c r="D75" s="63"/>
      <c r="E75" s="99"/>
      <c r="F75" s="65">
        <v>1963279.41</v>
      </c>
      <c r="G75" s="65">
        <v>275.62</v>
      </c>
      <c r="H75" s="65">
        <v>0</v>
      </c>
      <c r="I75" s="65">
        <v>8.4499999999999993</v>
      </c>
      <c r="J75" s="65">
        <v>0</v>
      </c>
      <c r="K75" s="65">
        <v>8.4499999999999993</v>
      </c>
      <c r="L75" s="65">
        <v>8.6</v>
      </c>
      <c r="M75" s="65">
        <v>413.4</v>
      </c>
      <c r="N75" s="65">
        <v>0</v>
      </c>
      <c r="O75" s="65">
        <v>68321.94</v>
      </c>
      <c r="P75" s="65">
        <v>2109.6999999999998</v>
      </c>
      <c r="Q75" s="65">
        <v>8.6</v>
      </c>
      <c r="R75" s="65">
        <v>203.8</v>
      </c>
      <c r="S75" s="65">
        <v>8.6</v>
      </c>
      <c r="T75" s="65">
        <v>17.2</v>
      </c>
      <c r="U75" s="64">
        <f>SUM(F75:$T$75)</f>
        <v>2034663.77</v>
      </c>
      <c r="V75" s="10"/>
    </row>
    <row r="76" spans="2:22" ht="24.95" customHeight="1">
      <c r="B76" t="s">
        <v>62</v>
      </c>
      <c r="C76" s="62" t="s">
        <v>58</v>
      </c>
      <c r="D76" s="63"/>
      <c r="E76" s="99"/>
      <c r="F76" s="65">
        <v>0</v>
      </c>
      <c r="G76" s="65">
        <v>758910.44</v>
      </c>
      <c r="H76" s="65">
        <v>0</v>
      </c>
      <c r="I76" s="65">
        <v>0</v>
      </c>
      <c r="J76" s="65">
        <v>0</v>
      </c>
      <c r="K76" s="65">
        <v>0</v>
      </c>
      <c r="L76" s="65">
        <v>0</v>
      </c>
      <c r="M76" s="65">
        <v>0</v>
      </c>
      <c r="N76" s="65">
        <v>0</v>
      </c>
      <c r="O76" s="65">
        <v>0</v>
      </c>
      <c r="P76" s="65">
        <v>0</v>
      </c>
      <c r="Q76" s="65">
        <v>0</v>
      </c>
      <c r="R76" s="65">
        <v>0</v>
      </c>
      <c r="S76" s="65">
        <v>0</v>
      </c>
      <c r="T76" s="65">
        <v>20861.919999999998</v>
      </c>
      <c r="U76" s="64">
        <f>SUM(F$76:$T76)</f>
        <v>779772.36</v>
      </c>
      <c r="V76" s="10"/>
    </row>
    <row r="77" spans="2:22" ht="24.95" customHeight="1" thickBot="1">
      <c r="C77" s="23" t="s">
        <v>59</v>
      </c>
      <c r="D77" s="91"/>
      <c r="E77" s="51"/>
      <c r="F77" s="92">
        <v>-304920.23</v>
      </c>
      <c r="G77" s="92">
        <v>-186839.47</v>
      </c>
      <c r="H77" s="92">
        <v>0</v>
      </c>
      <c r="I77" s="92">
        <v>14350</v>
      </c>
      <c r="J77" s="92">
        <v>14184.35</v>
      </c>
      <c r="K77" s="92">
        <v>0</v>
      </c>
      <c r="L77" s="92">
        <v>-5969.7699999999995</v>
      </c>
      <c r="M77" s="92">
        <v>0</v>
      </c>
      <c r="N77" s="92">
        <v>315538.13999999996</v>
      </c>
      <c r="O77" s="92">
        <v>-257635.62999999998</v>
      </c>
      <c r="P77" s="92">
        <v>0</v>
      </c>
      <c r="Q77" s="92">
        <v>-8446.9699999999993</v>
      </c>
      <c r="R77" s="92">
        <v>4657.2999999999993</v>
      </c>
      <c r="S77" s="92">
        <v>0</v>
      </c>
      <c r="T77" s="92">
        <v>-24306.48</v>
      </c>
      <c r="U77" s="25">
        <f>SUM(F77:$T$77)</f>
        <v>-439388.75999999995</v>
      </c>
      <c r="V77" s="10"/>
    </row>
    <row r="78" spans="2:22" ht="24.95" customHeight="1" thickBot="1">
      <c r="C78" s="46"/>
      <c r="D78" s="100"/>
      <c r="E78" s="101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1"/>
      <c r="V78" s="45"/>
    </row>
    <row r="79" spans="2:22" ht="24.95" customHeight="1">
      <c r="C79" s="58" t="s">
        <v>63</v>
      </c>
      <c r="D79" s="59"/>
      <c r="E79" s="97">
        <v>-90462374</v>
      </c>
      <c r="F79" s="61">
        <v>-123207278</v>
      </c>
      <c r="G79" s="61">
        <v>-23461859</v>
      </c>
      <c r="H79" s="61">
        <v>-25635131</v>
      </c>
      <c r="I79" s="61">
        <v>-33668008</v>
      </c>
      <c r="J79" s="61">
        <v>-43171875</v>
      </c>
      <c r="K79" s="61">
        <v>-76496184</v>
      </c>
      <c r="L79" s="61">
        <v>-84097713</v>
      </c>
      <c r="M79" s="61">
        <v>-93195268</v>
      </c>
      <c r="N79" s="61">
        <v>-105505279</v>
      </c>
      <c r="O79" s="61">
        <v>-122350849</v>
      </c>
      <c r="P79" s="61">
        <v>-162577265</v>
      </c>
      <c r="Q79" s="61">
        <v>-141889100</v>
      </c>
      <c r="R79" s="61">
        <v>-154825951</v>
      </c>
      <c r="S79" s="61">
        <v>-133617217</v>
      </c>
      <c r="T79" s="61">
        <v>-145069118</v>
      </c>
      <c r="U79" s="60">
        <f t="shared" ref="U79" si="3">SUM(U80:U86)</f>
        <v>-145069118</v>
      </c>
      <c r="V79" s="22"/>
    </row>
    <row r="80" spans="2:22" ht="24.95" customHeight="1">
      <c r="C80" s="49" t="s">
        <v>64</v>
      </c>
      <c r="D80" s="85"/>
      <c r="E80" s="50">
        <v>-60198933</v>
      </c>
      <c r="F80" s="86">
        <v>-70957903</v>
      </c>
      <c r="G80" s="86">
        <v>-15291802</v>
      </c>
      <c r="H80" s="86">
        <v>-17173242</v>
      </c>
      <c r="I80" s="86">
        <v>-22359934</v>
      </c>
      <c r="J80" s="86">
        <v>-28772078</v>
      </c>
      <c r="K80" s="86">
        <v>-49556870</v>
      </c>
      <c r="L80" s="86">
        <v>-54591459</v>
      </c>
      <c r="M80" s="86">
        <v>-60922680</v>
      </c>
      <c r="N80" s="86">
        <v>-69241340</v>
      </c>
      <c r="O80" s="86">
        <v>-81096623</v>
      </c>
      <c r="P80" s="86">
        <v>-104853304</v>
      </c>
      <c r="Q80" s="86">
        <v>-92211949</v>
      </c>
      <c r="R80" s="86">
        <v>-100592212</v>
      </c>
      <c r="S80" s="86">
        <v>-86166404</v>
      </c>
      <c r="T80" s="86">
        <v>-93849820</v>
      </c>
      <c r="U80" s="36">
        <f>+T80</f>
        <v>-93849820</v>
      </c>
      <c r="V80" s="10"/>
    </row>
    <row r="81" spans="3:22" ht="24.95" customHeight="1">
      <c r="C81" s="49" t="s">
        <v>65</v>
      </c>
      <c r="D81" s="85"/>
      <c r="E81" s="50">
        <v>-29220854</v>
      </c>
      <c r="F81" s="86">
        <v>-35190462</v>
      </c>
      <c r="G81" s="86">
        <v>-8132518</v>
      </c>
      <c r="H81" s="86">
        <v>-8430248</v>
      </c>
      <c r="I81" s="86">
        <v>-11275629</v>
      </c>
      <c r="J81" s="86">
        <v>-14364230</v>
      </c>
      <c r="K81" s="86">
        <v>-25772663</v>
      </c>
      <c r="L81" s="86">
        <v>-28331012</v>
      </c>
      <c r="M81" s="86">
        <v>-31087560</v>
      </c>
      <c r="N81" s="86">
        <v>-35075344</v>
      </c>
      <c r="O81" s="86">
        <v>-40417127</v>
      </c>
      <c r="P81" s="86">
        <v>-53574917</v>
      </c>
      <c r="Q81" s="86">
        <v>-45859012</v>
      </c>
      <c r="R81" s="86">
        <v>-50415847</v>
      </c>
      <c r="S81" s="86">
        <v>-43644431</v>
      </c>
      <c r="T81" s="86">
        <v>-47430072</v>
      </c>
      <c r="U81" s="21">
        <f t="shared" ref="U81:U86" si="4">+T81</f>
        <v>-47430072</v>
      </c>
      <c r="V81" s="10"/>
    </row>
    <row r="82" spans="3:22" ht="24.95" customHeight="1">
      <c r="C82" s="49" t="s">
        <v>66</v>
      </c>
      <c r="D82" s="85"/>
      <c r="E82" s="50">
        <v>-16942</v>
      </c>
      <c r="F82" s="86">
        <v>-22342</v>
      </c>
      <c r="G82" s="86">
        <v>-6106</v>
      </c>
      <c r="H82" s="86">
        <v>-4765</v>
      </c>
      <c r="I82" s="86">
        <v>-6031</v>
      </c>
      <c r="J82" s="86">
        <v>-7746</v>
      </c>
      <c r="K82" s="86">
        <v>-23061</v>
      </c>
      <c r="L82" s="86">
        <v>-24573</v>
      </c>
      <c r="M82" s="86">
        <v>-25928</v>
      </c>
      <c r="N82" s="86">
        <v>-27827</v>
      </c>
      <c r="O82" s="86">
        <v>-30362</v>
      </c>
      <c r="P82" s="86">
        <v>-40065</v>
      </c>
      <c r="Q82" s="86">
        <v>-26756</v>
      </c>
      <c r="R82" s="86">
        <v>-28581</v>
      </c>
      <c r="S82" s="86">
        <v>-24894</v>
      </c>
      <c r="T82" s="86">
        <v>-26794</v>
      </c>
      <c r="U82" s="36">
        <f t="shared" si="4"/>
        <v>-26794</v>
      </c>
      <c r="V82" s="10"/>
    </row>
    <row r="83" spans="3:22" ht="24.95" customHeight="1">
      <c r="C83" s="62" t="s">
        <v>44</v>
      </c>
      <c r="D83" s="63"/>
      <c r="E83" s="50">
        <v>-221254</v>
      </c>
      <c r="F83" s="65">
        <v>-696693</v>
      </c>
      <c r="G83" s="65">
        <v>-1</v>
      </c>
      <c r="H83" s="65">
        <v>0</v>
      </c>
      <c r="I83" s="65">
        <v>0</v>
      </c>
      <c r="J83" s="65">
        <v>0</v>
      </c>
      <c r="K83" s="65">
        <v>-1113658</v>
      </c>
      <c r="L83" s="65">
        <v>-1113658</v>
      </c>
      <c r="M83" s="65">
        <v>-1120658</v>
      </c>
      <c r="N83" s="65">
        <v>-1120658</v>
      </c>
      <c r="O83" s="65">
        <v>-764287</v>
      </c>
      <c r="P83" s="65">
        <v>-774766</v>
      </c>
      <c r="Q83" s="65">
        <v>-456705</v>
      </c>
      <c r="R83" s="65">
        <v>-454430</v>
      </c>
      <c r="S83" s="65">
        <v>-449705</v>
      </c>
      <c r="T83" s="65">
        <v>-449705</v>
      </c>
      <c r="U83" s="64">
        <f t="shared" si="4"/>
        <v>-449705</v>
      </c>
      <c r="V83" s="10"/>
    </row>
    <row r="84" spans="3:22" ht="24.95" customHeight="1">
      <c r="C84" s="49" t="s">
        <v>45</v>
      </c>
      <c r="D84" s="85"/>
      <c r="E84" s="50">
        <v>0</v>
      </c>
      <c r="F84" s="86">
        <v>-15541723</v>
      </c>
      <c r="G84" s="86">
        <v>0</v>
      </c>
      <c r="H84" s="86">
        <v>0</v>
      </c>
      <c r="I84" s="86">
        <v>0</v>
      </c>
      <c r="J84" s="86">
        <v>0</v>
      </c>
      <c r="K84" s="86">
        <v>0</v>
      </c>
      <c r="L84" s="86">
        <v>0</v>
      </c>
      <c r="M84" s="86">
        <v>0</v>
      </c>
      <c r="N84" s="86">
        <v>0</v>
      </c>
      <c r="O84" s="86">
        <v>0</v>
      </c>
      <c r="P84" s="86">
        <v>-3063995</v>
      </c>
      <c r="Q84" s="86">
        <v>-3063995</v>
      </c>
      <c r="R84" s="86">
        <v>-3063995</v>
      </c>
      <c r="S84" s="86">
        <v>-3063995</v>
      </c>
      <c r="T84" s="86">
        <v>-3063995</v>
      </c>
      <c r="U84" s="36">
        <f t="shared" si="4"/>
        <v>-3063995</v>
      </c>
      <c r="V84" s="10"/>
    </row>
    <row r="85" spans="3:22" ht="24.95" customHeight="1">
      <c r="C85" s="49" t="s">
        <v>53</v>
      </c>
      <c r="D85" s="85"/>
      <c r="E85" s="50">
        <v>-24620</v>
      </c>
      <c r="F85" s="86">
        <v>-18384</v>
      </c>
      <c r="G85" s="86">
        <v>-10571</v>
      </c>
      <c r="H85" s="86">
        <v>-6015</v>
      </c>
      <c r="I85" s="86">
        <v>-5553</v>
      </c>
      <c r="J85" s="86">
        <v>-6960</v>
      </c>
      <c r="K85" s="86">
        <v>-9071</v>
      </c>
      <c r="L85" s="86">
        <v>-16150</v>
      </c>
      <c r="M85" s="86">
        <v>-17581</v>
      </c>
      <c r="N85" s="86">
        <v>-19249</v>
      </c>
      <c r="O85" s="86">
        <v>-21589</v>
      </c>
      <c r="P85" s="86">
        <v>-24028</v>
      </c>
      <c r="Q85" s="86">
        <v>-24493</v>
      </c>
      <c r="R85" s="86">
        <v>-24696</v>
      </c>
      <c r="S85" s="86">
        <v>-21598</v>
      </c>
      <c r="T85" s="86">
        <v>-23404</v>
      </c>
      <c r="U85" s="36">
        <f t="shared" si="4"/>
        <v>-23404</v>
      </c>
      <c r="V85" s="10"/>
    </row>
    <row r="86" spans="3:22" ht="24.95" customHeight="1" thickBot="1">
      <c r="C86" s="23" t="s">
        <v>58</v>
      </c>
      <c r="D86" s="91"/>
      <c r="E86" s="51">
        <v>-779771</v>
      </c>
      <c r="F86" s="92">
        <v>-779771</v>
      </c>
      <c r="G86" s="92">
        <v>-20861</v>
      </c>
      <c r="H86" s="92">
        <v>-20861</v>
      </c>
      <c r="I86" s="92">
        <v>-20861</v>
      </c>
      <c r="J86" s="92">
        <v>-20861</v>
      </c>
      <c r="K86" s="92">
        <v>-20861</v>
      </c>
      <c r="L86" s="92">
        <v>-20861</v>
      </c>
      <c r="M86" s="92">
        <v>-20861</v>
      </c>
      <c r="N86" s="92">
        <v>-20861</v>
      </c>
      <c r="O86" s="92">
        <v>-20861</v>
      </c>
      <c r="P86" s="92">
        <v>-246190</v>
      </c>
      <c r="Q86" s="92">
        <v>-246190</v>
      </c>
      <c r="R86" s="92">
        <v>-246190</v>
      </c>
      <c r="S86" s="92">
        <v>-246190</v>
      </c>
      <c r="T86" s="92">
        <v>-225328</v>
      </c>
      <c r="U86" s="25">
        <f t="shared" si="4"/>
        <v>-225328</v>
      </c>
      <c r="V86" s="10"/>
    </row>
    <row r="87" spans="3:22" ht="24.95" customHeight="1">
      <c r="C87" s="28"/>
      <c r="D87" s="28"/>
      <c r="E87" s="30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30"/>
      <c r="V87" s="10"/>
    </row>
    <row r="88" spans="3:22" ht="24.95" customHeight="1">
      <c r="C88" s="103">
        <v>42585.583084375001</v>
      </c>
      <c r="D88" s="103"/>
      <c r="E88" s="104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10"/>
    </row>
    <row r="89" spans="3:22" ht="24.95" customHeight="1">
      <c r="C89" s="103"/>
      <c r="D89" s="103"/>
      <c r="E89" s="57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10"/>
    </row>
  </sheetData>
  <pageMargins left="0.11811023622047245" right="0.11811023622047245" top="0" bottom="0" header="0" footer="0"/>
  <pageSetup paperSize="8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Sistema</vt:lpstr>
      <vt:lpstr>Sistema!Area_de_impressao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Sptrans</dc:creator>
  <cp:lastModifiedBy>Sptrans</cp:lastModifiedBy>
  <dcterms:created xsi:type="dcterms:W3CDTF">2016-07-05T17:51:54Z</dcterms:created>
  <dcterms:modified xsi:type="dcterms:W3CDTF">2016-08-22T16:48:13Z</dcterms:modified>
</cp:coreProperties>
</file>