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<sst xmlns="http://schemas.openxmlformats.org/spreadsheetml/2006/main" count="105" uniqueCount="103">
  <si>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</si>
  <si>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</si>
  <si>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</si>
  <si>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</si>
  <si>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</si>
  <si>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</si>
  <si>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</si>
  <si>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</si>
  <si>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</si>
  <si>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</si>
  <si>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</si>
  <si>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</si>
  <si>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</si>
  <si>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</si>
  <si>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</si>
  <si>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</si>
  <si>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</si>
  <si>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</si>
  <si>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</si>
  <si>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</si>
  <si>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</si>
  <si>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</si>
  <si>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</si>
  <si>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</si>
  <si>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</si>
  <si>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</si>
  <si>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</si>
  <si>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</si>
  <si>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</si>
  <si>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</si>
  <si>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</si>
  <si>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</si>
  <si>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</si>
  <si>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</si>
  <si>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</si>
  <si>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</si>
  <si>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</si>
  <si>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</si>
  <si>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</si>
  <si>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</si>
  <si>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</si>
  <si>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</si>
  <si>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</si>
  <si>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</si>
  <si>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</si>
  <si>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</si>
  <si>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</si>
  <si>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</si>
  <si>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19/04/16 - VENCIMENTO 27/04/16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</si>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</sst>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5" ht="18.75" customHeight="1">
      <c r="A7" s="9" t="s">
        <v>3</v>
      </c>
      <c r="B7" s="10">
        <f>B8+B20+B24</f>
        <v>529147</v>
      </c>
      <c r="C7" s="10">
        <f>C8+C20+C24</f>
        <v>393271</v>
      </c>
      <c r="D7" s="10">
        <f>D8+D20+D24</f>
        <v>383873</v>
      </c>
      <c r="E7" s="10">
        <f>E8+E20+E24</f>
        <v>69463</v>
      </c>
      <c r="F7" s="10">
        <f aca="true" t="shared" si="0" ref="F7:M7">F8+F20+F24</f>
        <v>329262</v>
      </c>
      <c r="G7" s="10">
        <f t="shared" si="0"/>
        <v>534376</v>
      </c>
      <c r="H7" s="10">
        <f t="shared" si="0"/>
        <v>492176</v>
      </c>
      <c r="I7" s="10">
        <f t="shared" si="0"/>
        <v>439855</v>
      </c>
      <c r="J7" s="10">
        <f t="shared" si="0"/>
        <v>314254</v>
      </c>
      <c r="K7" s="10">
        <f t="shared" si="0"/>
        <v>366796</v>
      </c>
      <c r="L7" s="10">
        <f t="shared" si="0"/>
        <v>157778</v>
      </c>
      <c r="M7" s="10">
        <f t="shared" si="0"/>
        <v>89991</v>
      </c>
      <c r="N7" s="10">
        <f>+N8+N20+N24</f>
        <v>4100242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313384</v>
      </c>
      <c r="C8" s="12">
        <f>+C9+C12+C16</f>
        <v>242399</v>
      </c>
      <c r="D8" s="12">
        <f>+D9+D12+D16</f>
        <v>249967</v>
      </c>
      <c r="E8" s="12">
        <f>+E9+E12+E16</f>
        <v>42465</v>
      </c>
      <c r="F8" s="12">
        <f aca="true" t="shared" si="1" ref="F8:M8">+F9+F12+F16</f>
        <v>206281</v>
      </c>
      <c r="G8" s="12">
        <f t="shared" si="1"/>
        <v>334452</v>
      </c>
      <c r="H8" s="12">
        <f t="shared" si="1"/>
        <v>296009</v>
      </c>
      <c r="I8" s="12">
        <f t="shared" si="1"/>
        <v>270941</v>
      </c>
      <c r="J8" s="12">
        <f t="shared" si="1"/>
        <v>193160</v>
      </c>
      <c r="K8" s="12">
        <f t="shared" si="1"/>
        <v>215318</v>
      </c>
      <c r="L8" s="12">
        <f t="shared" si="1"/>
        <v>98623</v>
      </c>
      <c r="M8" s="12">
        <f t="shared" si="1"/>
        <v>58535</v>
      </c>
      <c r="N8" s="12">
        <f>SUM(B8:M8)</f>
        <v>2521534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20387</v>
      </c>
      <c r="C9" s="14">
        <v>20515</v>
      </c>
      <c r="D9" s="14">
        <v>13083</v>
      </c>
      <c r="E9" s="14">
        <v>2511</v>
      </c>
      <c r="F9" s="14">
        <v>11468</v>
      </c>
      <c r="G9" s="14">
        <v>22007</v>
      </c>
      <c r="H9" s="14">
        <v>27185</v>
      </c>
      <c r="I9" s="14">
        <v>12792</v>
      </c>
      <c r="J9" s="14">
        <v>16559</v>
      </c>
      <c r="K9" s="14">
        <v>12604</v>
      </c>
      <c r="L9" s="14">
        <v>9648</v>
      </c>
      <c r="M9" s="14">
        <v>5925</v>
      </c>
      <c r="N9" s="12">
        <f aca="true" t="shared" si="2" ref="N9:N19">SUM(B9:M9)</f>
        <v>174684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20387</v>
      </c>
      <c r="C10" s="14">
        <f>+C9-C11</f>
        <v>20515</v>
      </c>
      <c r="D10" s="14">
        <f>+D9-D11</f>
        <v>13083</v>
      </c>
      <c r="E10" s="14">
        <f>+E9-E11</f>
        <v>2511</v>
      </c>
      <c r="F10" s="14">
        <f aca="true" t="shared" si="3" ref="F10:M10">+F9-F11</f>
        <v>11468</v>
      </c>
      <c r="G10" s="14">
        <f t="shared" si="3"/>
        <v>22007</v>
      </c>
      <c r="H10" s="14">
        <f t="shared" si="3"/>
        <v>27185</v>
      </c>
      <c r="I10" s="14">
        <f t="shared" si="3"/>
        <v>12792</v>
      </c>
      <c r="J10" s="14">
        <f t="shared" si="3"/>
        <v>16559</v>
      </c>
      <c r="K10" s="14">
        <f t="shared" si="3"/>
        <v>12604</v>
      </c>
      <c r="L10" s="14">
        <f t="shared" si="3"/>
        <v>9648</v>
      </c>
      <c r="M10" s="14">
        <f t="shared" si="3"/>
        <v>5925</v>
      </c>
      <c r="N10" s="12">
        <f t="shared" si="2"/>
        <v>174684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188663</v>
      </c>
      <c r="C12" s="14">
        <f>C13+C14+C15</f>
        <v>148402</v>
      </c>
      <c r="D12" s="14">
        <f>D13+D14+D15</f>
        <v>168029</v>
      </c>
      <c r="E12" s="14">
        <f>E13+E14+E15</f>
        <v>27337</v>
      </c>
      <c r="F12" s="14">
        <f aca="true" t="shared" si="4" ref="F12:M12">F13+F14+F15</f>
        <v>127728</v>
      </c>
      <c r="G12" s="14">
        <f t="shared" si="4"/>
        <v>213725</v>
      </c>
      <c r="H12" s="14">
        <f t="shared" si="4"/>
        <v>187125</v>
      </c>
      <c r="I12" s="14">
        <f t="shared" si="4"/>
        <v>178878</v>
      </c>
      <c r="J12" s="14">
        <f t="shared" si="4"/>
        <v>123144</v>
      </c>
      <c r="K12" s="14">
        <f t="shared" si="4"/>
        <v>138335</v>
      </c>
      <c r="L12" s="14">
        <f t="shared" si="4"/>
        <v>66239</v>
      </c>
      <c r="M12" s="14">
        <f t="shared" si="4"/>
        <v>39690</v>
      </c>
      <c r="N12" s="12">
        <f t="shared" si="2"/>
        <v>1607295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92803</v>
      </c>
      <c r="C13" s="14">
        <v>74623</v>
      </c>
      <c r="D13" s="14">
        <v>81695</v>
      </c>
      <c r="E13" s="14">
        <v>13583</v>
      </c>
      <c r="F13" s="14">
        <v>62008</v>
      </c>
      <c r="G13" s="14">
        <v>105758</v>
      </c>
      <c r="H13" s="14">
        <v>96866</v>
      </c>
      <c r="I13" s="14">
        <v>91470</v>
      </c>
      <c r="J13" s="14">
        <v>60985</v>
      </c>
      <c r="K13" s="14">
        <v>67872</v>
      </c>
      <c r="L13" s="14">
        <v>32591</v>
      </c>
      <c r="M13" s="14">
        <v>18828</v>
      </c>
      <c r="N13" s="12">
        <f t="shared" si="2"/>
        <v>799082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90320</v>
      </c>
      <c r="C14" s="14">
        <v>66924</v>
      </c>
      <c r="D14" s="14">
        <v>82485</v>
      </c>
      <c r="E14" s="14">
        <v>12723</v>
      </c>
      <c r="F14" s="14">
        <v>60884</v>
      </c>
      <c r="G14" s="14">
        <v>98217</v>
      </c>
      <c r="H14" s="14">
        <v>83135</v>
      </c>
      <c r="I14" s="14">
        <v>83766</v>
      </c>
      <c r="J14" s="14">
        <v>58186</v>
      </c>
      <c r="K14" s="14">
        <v>66919</v>
      </c>
      <c r="L14" s="14">
        <v>31510</v>
      </c>
      <c r="M14" s="14">
        <v>19883</v>
      </c>
      <c r="N14" s="12">
        <f t="shared" si="2"/>
        <v>754952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5540</v>
      </c>
      <c r="C15" s="14">
        <v>6855</v>
      </c>
      <c r="D15" s="14">
        <v>3849</v>
      </c>
      <c r="E15" s="14">
        <v>1031</v>
      </c>
      <c r="F15" s="14">
        <v>4836</v>
      </c>
      <c r="G15" s="14">
        <v>9750</v>
      </c>
      <c r="H15" s="14">
        <v>7124</v>
      </c>
      <c r="I15" s="14">
        <v>3642</v>
      </c>
      <c r="J15" s="14">
        <v>3973</v>
      </c>
      <c r="K15" s="14">
        <v>3544</v>
      </c>
      <c r="L15" s="14">
        <v>2138</v>
      </c>
      <c r="M15" s="14">
        <v>979</v>
      </c>
      <c r="N15" s="12">
        <f t="shared" si="2"/>
        <v>53261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104334</v>
      </c>
      <c r="C16" s="14">
        <f>C17+C18+C19</f>
        <v>73482</v>
      </c>
      <c r="D16" s="14">
        <f>D17+D18+D19</f>
        <v>68855</v>
      </c>
      <c r="E16" s="14">
        <f>E17+E18+E19</f>
        <v>12617</v>
      </c>
      <c r="F16" s="14">
        <f aca="true" t="shared" si="5" ref="F16:M16">F17+F18+F19</f>
        <v>67085</v>
      </c>
      <c r="G16" s="14">
        <f t="shared" si="5"/>
        <v>98720</v>
      </c>
      <c r="H16" s="14">
        <f t="shared" si="5"/>
        <v>81699</v>
      </c>
      <c r="I16" s="14">
        <f t="shared" si="5"/>
        <v>79271</v>
      </c>
      <c r="J16" s="14">
        <f t="shared" si="5"/>
        <v>53457</v>
      </c>
      <c r="K16" s="14">
        <f t="shared" si="5"/>
        <v>64379</v>
      </c>
      <c r="L16" s="14">
        <f t="shared" si="5"/>
        <v>22736</v>
      </c>
      <c r="M16" s="14">
        <f t="shared" si="5"/>
        <v>12920</v>
      </c>
      <c r="N16" s="12">
        <f t="shared" si="2"/>
        <v>739555</v>
      </c>
    </row>
    <row r="17" spans="1:25" ht="18.75" customHeight="1">
      <c r="A17" s="15" t="s">
        <v>18</v>
      </c>
      <c r="B17" s="14">
        <v>14698</v>
      </c>
      <c r="C17" s="14">
        <v>10934</v>
      </c>
      <c r="D17" s="14">
        <v>9969</v>
      </c>
      <c r="E17" s="14">
        <v>1820</v>
      </c>
      <c r="F17" s="14">
        <v>9278</v>
      </c>
      <c r="G17" s="14">
        <v>15733</v>
      </c>
      <c r="H17" s="14">
        <v>13546</v>
      </c>
      <c r="I17" s="14">
        <v>13661</v>
      </c>
      <c r="J17" s="14">
        <v>8943</v>
      </c>
      <c r="K17" s="14">
        <v>11267</v>
      </c>
      <c r="L17" s="14">
        <v>4344</v>
      </c>
      <c r="M17" s="14">
        <v>2058</v>
      </c>
      <c r="N17" s="12">
        <f t="shared" si="2"/>
        <v>116251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6410</v>
      </c>
      <c r="C18" s="14">
        <v>2934</v>
      </c>
      <c r="D18" s="14">
        <v>5507</v>
      </c>
      <c r="E18" s="14">
        <v>689</v>
      </c>
      <c r="F18" s="14">
        <v>3551</v>
      </c>
      <c r="G18" s="14">
        <v>5678</v>
      </c>
      <c r="H18" s="14">
        <v>5263</v>
      </c>
      <c r="I18" s="14">
        <v>6366</v>
      </c>
      <c r="J18" s="14">
        <v>4040</v>
      </c>
      <c r="K18" s="14">
        <v>5735</v>
      </c>
      <c r="L18" s="14">
        <v>1879</v>
      </c>
      <c r="M18" s="14">
        <v>943</v>
      </c>
      <c r="N18" s="12">
        <f t="shared" si="2"/>
        <v>48995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83226</v>
      </c>
      <c r="C19" s="14">
        <v>59614</v>
      </c>
      <c r="D19" s="14">
        <v>53379</v>
      </c>
      <c r="E19" s="14">
        <v>10108</v>
      </c>
      <c r="F19" s="14">
        <v>54256</v>
      </c>
      <c r="G19" s="14">
        <v>77309</v>
      </c>
      <c r="H19" s="14">
        <v>62890</v>
      </c>
      <c r="I19" s="14">
        <v>59244</v>
      </c>
      <c r="J19" s="14">
        <v>40474</v>
      </c>
      <c r="K19" s="14">
        <v>47377</v>
      </c>
      <c r="L19" s="14">
        <v>16513</v>
      </c>
      <c r="M19" s="14">
        <v>9919</v>
      </c>
      <c r="N19" s="12">
        <f t="shared" si="2"/>
        <v>574309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140966</v>
      </c>
      <c r="C20" s="18">
        <f>C21+C22+C23</f>
        <v>88107</v>
      </c>
      <c r="D20" s="18">
        <f>D21+D22+D23</f>
        <v>79459</v>
      </c>
      <c r="E20" s="18">
        <f>E21+E22+E23</f>
        <v>14407</v>
      </c>
      <c r="F20" s="18">
        <f aca="true" t="shared" si="6" ref="F20:M20">F21+F22+F23</f>
        <v>67891</v>
      </c>
      <c r="G20" s="18">
        <f t="shared" si="6"/>
        <v>112407</v>
      </c>
      <c r="H20" s="18">
        <f t="shared" si="6"/>
        <v>119865</v>
      </c>
      <c r="I20" s="18">
        <f t="shared" si="6"/>
        <v>113956</v>
      </c>
      <c r="J20" s="18">
        <f t="shared" si="6"/>
        <v>74754</v>
      </c>
      <c r="K20" s="18">
        <f t="shared" si="6"/>
        <v>108740</v>
      </c>
      <c r="L20" s="18">
        <f t="shared" si="6"/>
        <v>43887</v>
      </c>
      <c r="M20" s="18">
        <f t="shared" si="6"/>
        <v>24078</v>
      </c>
      <c r="N20" s="12">
        <f aca="true" t="shared" si="7" ref="N20:N26">SUM(B20:M20)</f>
        <v>988517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76255</v>
      </c>
      <c r="C21" s="14">
        <v>50760</v>
      </c>
      <c r="D21" s="14">
        <v>44721</v>
      </c>
      <c r="E21" s="14">
        <v>8237</v>
      </c>
      <c r="F21" s="14">
        <v>38159</v>
      </c>
      <c r="G21" s="14">
        <v>64952</v>
      </c>
      <c r="H21" s="14">
        <v>70518</v>
      </c>
      <c r="I21" s="14">
        <v>65127</v>
      </c>
      <c r="J21" s="14">
        <v>41964</v>
      </c>
      <c r="K21" s="14">
        <v>58919</v>
      </c>
      <c r="L21" s="14">
        <v>24148</v>
      </c>
      <c r="M21" s="14">
        <v>12894</v>
      </c>
      <c r="N21" s="12">
        <f t="shared" si="7"/>
        <v>556654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61756</v>
      </c>
      <c r="C22" s="14">
        <v>34663</v>
      </c>
      <c r="D22" s="14">
        <v>33287</v>
      </c>
      <c r="E22" s="14">
        <v>5776</v>
      </c>
      <c r="F22" s="14">
        <v>27989</v>
      </c>
      <c r="G22" s="14">
        <v>44117</v>
      </c>
      <c r="H22" s="14">
        <v>46619</v>
      </c>
      <c r="I22" s="14">
        <v>46912</v>
      </c>
      <c r="J22" s="14">
        <v>31125</v>
      </c>
      <c r="K22" s="14">
        <v>47828</v>
      </c>
      <c r="L22" s="14">
        <v>18805</v>
      </c>
      <c r="M22" s="14">
        <v>10726</v>
      </c>
      <c r="N22" s="12">
        <f t="shared" si="7"/>
        <v>409603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2955</v>
      </c>
      <c r="C23" s="14">
        <v>2684</v>
      </c>
      <c r="D23" s="14">
        <v>1451</v>
      </c>
      <c r="E23" s="14">
        <v>394</v>
      </c>
      <c r="F23" s="14">
        <v>1743</v>
      </c>
      <c r="G23" s="14">
        <v>3338</v>
      </c>
      <c r="H23" s="14">
        <v>2728</v>
      </c>
      <c r="I23" s="14">
        <v>1917</v>
      </c>
      <c r="J23" s="14">
        <v>1665</v>
      </c>
      <c r="K23" s="14">
        <v>1993</v>
      </c>
      <c r="L23" s="14">
        <v>934</v>
      </c>
      <c r="M23" s="14">
        <v>458</v>
      </c>
      <c r="N23" s="12">
        <f t="shared" si="7"/>
        <v>22260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74797</v>
      </c>
      <c r="C24" s="14">
        <f>C25+C26</f>
        <v>62765</v>
      </c>
      <c r="D24" s="14">
        <f>D25+D26</f>
        <v>54447</v>
      </c>
      <c r="E24" s="14">
        <f>E25+E26</f>
        <v>12591</v>
      </c>
      <c r="F24" s="14">
        <f aca="true" t="shared" si="8" ref="F24:M24">F25+F26</f>
        <v>55090</v>
      </c>
      <c r="G24" s="14">
        <f t="shared" si="8"/>
        <v>87517</v>
      </c>
      <c r="H24" s="14">
        <f t="shared" si="8"/>
        <v>76302</v>
      </c>
      <c r="I24" s="14">
        <f t="shared" si="8"/>
        <v>54958</v>
      </c>
      <c r="J24" s="14">
        <f t="shared" si="8"/>
        <v>46340</v>
      </c>
      <c r="K24" s="14">
        <f t="shared" si="8"/>
        <v>42738</v>
      </c>
      <c r="L24" s="14">
        <f t="shared" si="8"/>
        <v>15268</v>
      </c>
      <c r="M24" s="14">
        <f t="shared" si="8"/>
        <v>7378</v>
      </c>
      <c r="N24" s="12">
        <f t="shared" si="7"/>
        <v>590191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47870</v>
      </c>
      <c r="C25" s="14">
        <v>40170</v>
      </c>
      <c r="D25" s="14">
        <v>34846</v>
      </c>
      <c r="E25" s="14">
        <v>8058</v>
      </c>
      <c r="F25" s="14">
        <v>35258</v>
      </c>
      <c r="G25" s="14">
        <v>56011</v>
      </c>
      <c r="H25" s="14">
        <v>48833</v>
      </c>
      <c r="I25" s="14">
        <v>35173</v>
      </c>
      <c r="J25" s="14">
        <v>29658</v>
      </c>
      <c r="K25" s="14">
        <v>27352</v>
      </c>
      <c r="L25" s="14">
        <v>9772</v>
      </c>
      <c r="M25" s="14">
        <v>4722</v>
      </c>
      <c r="N25" s="12">
        <f t="shared" si="7"/>
        <v>377723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26927</v>
      </c>
      <c r="C26" s="14">
        <v>22595</v>
      </c>
      <c r="D26" s="14">
        <v>19601</v>
      </c>
      <c r="E26" s="14">
        <v>4533</v>
      </c>
      <c r="F26" s="14">
        <v>19832</v>
      </c>
      <c r="G26" s="14">
        <v>31506</v>
      </c>
      <c r="H26" s="14">
        <v>27469</v>
      </c>
      <c r="I26" s="14">
        <v>19785</v>
      </c>
      <c r="J26" s="14">
        <v>16682</v>
      </c>
      <c r="K26" s="14">
        <v>15386</v>
      </c>
      <c r="L26" s="14">
        <v>5496</v>
      </c>
      <c r="M26" s="14">
        <v>2656</v>
      </c>
      <c r="N26" s="12">
        <f t="shared" si="7"/>
        <v>212468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993876.06784262</v>
      </c>
      <c r="C36" s="61">
        <f aca="true" t="shared" si="9" ref="C36:M36">C37+C38+C39+C40</f>
        <v>713748.0506</v>
      </c>
      <c r="D36" s="61">
        <f t="shared" si="9"/>
        <v>655241.03704365</v>
      </c>
      <c r="E36" s="61">
        <f t="shared" si="9"/>
        <v>162350.47581920002</v>
      </c>
      <c r="F36" s="61">
        <f t="shared" si="9"/>
        <v>645948.3078671001</v>
      </c>
      <c r="G36" s="61">
        <f t="shared" si="9"/>
        <v>830517.4592</v>
      </c>
      <c r="H36" s="61">
        <f t="shared" si="9"/>
        <v>896147.7824000001</v>
      </c>
      <c r="I36" s="61">
        <f t="shared" si="9"/>
        <v>781754.922789</v>
      </c>
      <c r="J36" s="61">
        <f t="shared" si="9"/>
        <v>629097.5343122</v>
      </c>
      <c r="K36" s="61">
        <f t="shared" si="9"/>
        <v>702247.18216896</v>
      </c>
      <c r="L36" s="61">
        <f t="shared" si="9"/>
        <v>358722.17796253995</v>
      </c>
      <c r="M36" s="61">
        <f t="shared" si="9"/>
        <v>200344.14589296002</v>
      </c>
      <c r="N36" s="61">
        <f>N37+N38+N39+N40</f>
        <v>7569995.14389823</v>
      </c>
    </row>
    <row r="37" spans="1:14" ht="18.75" customHeight="1">
      <c r="A37" s="58" t="s">
        <v>56</v>
      </c>
      <c r="B37" s="55">
        <f>B29*B7</f>
        <v>993896.8101</v>
      </c>
      <c r="C37" s="55">
        <f>C29*C7</f>
        <v>713629.5566</v>
      </c>
      <c r="D37" s="55">
        <f>D29*D7</f>
        <v>645290.513</v>
      </c>
      <c r="E37" s="55">
        <f>E29*E7</f>
        <v>162140.5346</v>
      </c>
      <c r="F37" s="55">
        <f>F29*F7</f>
        <v>645880.3392</v>
      </c>
      <c r="G37" s="55">
        <f>G29*G7</f>
        <v>830580.6168</v>
      </c>
      <c r="H37" s="55">
        <f>H29*H7</f>
        <v>896006.408</v>
      </c>
      <c r="I37" s="55">
        <f>I29*I7</f>
        <v>781710.306</v>
      </c>
      <c r="J37" s="55">
        <f>J29*J7</f>
        <v>628979.381</v>
      </c>
      <c r="K37" s="55">
        <f>K29*K7</f>
        <v>701937.5052</v>
      </c>
      <c r="L37" s="55">
        <f>L29*L7</f>
        <v>358613.6162</v>
      </c>
      <c r="M37" s="55">
        <f>M29*M7</f>
        <v>200283.9696</v>
      </c>
      <c r="N37" s="57">
        <f>SUM(B37:M37)</f>
        <v>7558949.5563</v>
      </c>
    </row>
    <row r="38" spans="1:14" ht="18.75" customHeight="1">
      <c r="A38" s="58" t="s">
        <v>57</v>
      </c>
      <c r="B38" s="55">
        <f>B30*B7</f>
        <v>-3277.82225738</v>
      </c>
      <c r="C38" s="55">
        <f>C30*C7</f>
        <v>-2359.626</v>
      </c>
      <c r="D38" s="55">
        <f>D30*D7</f>
        <v>-2130.4759563499997</v>
      </c>
      <c r="E38" s="55">
        <f>E30*E7</f>
        <v>-436.3387808</v>
      </c>
      <c r="F38" s="55">
        <f>F30*F7</f>
        <v>-2093.4313329</v>
      </c>
      <c r="G38" s="55">
        <f>G30*G7</f>
        <v>-2725.3176000000003</v>
      </c>
      <c r="H38" s="55">
        <f>H30*H7</f>
        <v>-2756.1856</v>
      </c>
      <c r="I38" s="55">
        <f>I30*I7</f>
        <v>-2501.983211</v>
      </c>
      <c r="J38" s="55">
        <f>J30*J7</f>
        <v>-2000.4466878</v>
      </c>
      <c r="K38" s="55">
        <f>K30*K7</f>
        <v>-2292.5630310399997</v>
      </c>
      <c r="L38" s="55">
        <f>L30*L7</f>
        <v>-1162.5982374599998</v>
      </c>
      <c r="M38" s="55">
        <f>M30*M7</f>
        <v>-658.86370704</v>
      </c>
      <c r="N38" s="25">
        <f>SUM(B38:M38)</f>
        <v>-24395.652401769996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-78295.92000000001</v>
      </c>
      <c r="C42" s="25">
        <f aca="true" t="shared" si="11" ref="C42:M42">+C43+C46+C54+C55</f>
        <v>-78076.84</v>
      </c>
      <c r="D42" s="25">
        <f t="shared" si="11"/>
        <v>-49813.840000000004</v>
      </c>
      <c r="E42" s="25">
        <f t="shared" si="11"/>
        <v>-9584.599999999999</v>
      </c>
      <c r="F42" s="25">
        <f t="shared" si="11"/>
        <v>-43599.8</v>
      </c>
      <c r="G42" s="25">
        <f t="shared" si="11"/>
        <v>-83682.24</v>
      </c>
      <c r="H42" s="25">
        <f t="shared" si="11"/>
        <v>-103303</v>
      </c>
      <c r="I42" s="25">
        <f t="shared" si="11"/>
        <v>-49225.32</v>
      </c>
      <c r="J42" s="25">
        <f t="shared" si="11"/>
        <v>-63129.64</v>
      </c>
      <c r="K42" s="25">
        <f t="shared" si="11"/>
        <v>-47993.64</v>
      </c>
      <c r="L42" s="25">
        <f t="shared" si="11"/>
        <v>-36748</v>
      </c>
      <c r="M42" s="25">
        <f t="shared" si="11"/>
        <v>-22557.8</v>
      </c>
      <c r="N42" s="25">
        <f>+N43+N46+N54+N55</f>
        <v>-666010.6399999999</v>
      </c>
    </row>
    <row r="43" spans="1:14" ht="18.75" customHeight="1">
      <c r="A43" s="17" t="s">
        <v>61</v>
      </c>
      <c r="B43" s="26">
        <f>B44+B45</f>
        <v>-77470.6</v>
      </c>
      <c r="C43" s="26">
        <f>C44+C45</f>
        <v>-77957</v>
      </c>
      <c r="D43" s="26">
        <f>D44+D45</f>
        <v>-49715.4</v>
      </c>
      <c r="E43" s="26">
        <f>E44+E45</f>
        <v>-9541.8</v>
      </c>
      <c r="F43" s="26">
        <f aca="true" t="shared" si="12" ref="F43:M43">F44+F45</f>
        <v>-43578.4</v>
      </c>
      <c r="G43" s="26">
        <f t="shared" si="12"/>
        <v>-83626.6</v>
      </c>
      <c r="H43" s="26">
        <f t="shared" si="12"/>
        <v>-103303</v>
      </c>
      <c r="I43" s="26">
        <f t="shared" si="12"/>
        <v>-48609.6</v>
      </c>
      <c r="J43" s="26">
        <f t="shared" si="12"/>
        <v>-62924.2</v>
      </c>
      <c r="K43" s="26">
        <f t="shared" si="12"/>
        <v>-47895.2</v>
      </c>
      <c r="L43" s="26">
        <f t="shared" si="12"/>
        <v>-36662.4</v>
      </c>
      <c r="M43" s="26">
        <f t="shared" si="12"/>
        <v>-22515</v>
      </c>
      <c r="N43" s="25">
        <f aca="true" t="shared" si="13" ref="N43:N55">SUM(B43:M43)</f>
        <v>-663799.2</v>
      </c>
    </row>
    <row r="44" spans="1:25" ht="18.75" customHeight="1">
      <c r="A44" s="13" t="s">
        <v>62</v>
      </c>
      <c r="B44" s="20">
        <f>ROUND(-B9*$D$3,2)</f>
        <v>-77470.6</v>
      </c>
      <c r="C44" s="20">
        <f>ROUND(-C9*$D$3,2)</f>
        <v>-77957</v>
      </c>
      <c r="D44" s="20">
        <f>ROUND(-D9*$D$3,2)</f>
        <v>-49715.4</v>
      </c>
      <c r="E44" s="20">
        <f>ROUND(-E9*$D$3,2)</f>
        <v>-9541.8</v>
      </c>
      <c r="F44" s="20">
        <f aca="true" t="shared" si="14" ref="F44:M44">ROUND(-F9*$D$3,2)</f>
        <v>-43578.4</v>
      </c>
      <c r="G44" s="20">
        <f t="shared" si="14"/>
        <v>-83626.6</v>
      </c>
      <c r="H44" s="20">
        <f t="shared" si="14"/>
        <v>-103303</v>
      </c>
      <c r="I44" s="20">
        <f t="shared" si="14"/>
        <v>-48609.6</v>
      </c>
      <c r="J44" s="20">
        <f t="shared" si="14"/>
        <v>-62924.2</v>
      </c>
      <c r="K44" s="20">
        <f t="shared" si="14"/>
        <v>-47895.2</v>
      </c>
      <c r="L44" s="20">
        <f t="shared" si="14"/>
        <v>-36662.4</v>
      </c>
      <c r="M44" s="20">
        <f t="shared" si="14"/>
        <v>-22515</v>
      </c>
      <c r="N44" s="47">
        <f t="shared" si="13"/>
        <v>-663799.2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-825.32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-615.72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-2211.4399999999996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-615.6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-513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-1128.6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915580.1478426199</v>
      </c>
      <c r="C57" s="29">
        <f t="shared" si="17"/>
        <v>635671.2106</v>
      </c>
      <c r="D57" s="29">
        <f t="shared" si="17"/>
        <v>605427.1970436501</v>
      </c>
      <c r="E57" s="29">
        <f t="shared" si="17"/>
        <v>152765.8758192</v>
      </c>
      <c r="F57" s="29">
        <f t="shared" si="17"/>
        <v>602348.5078671001</v>
      </c>
      <c r="G57" s="29">
        <f t="shared" si="17"/>
        <v>746835.2192</v>
      </c>
      <c r="H57" s="29">
        <f t="shared" si="17"/>
        <v>792844.7824000001</v>
      </c>
      <c r="I57" s="29">
        <f t="shared" si="17"/>
        <v>732529.602789</v>
      </c>
      <c r="J57" s="29">
        <f t="shared" si="17"/>
        <v>565967.8943122</v>
      </c>
      <c r="K57" s="29">
        <f t="shared" si="17"/>
        <v>654253.54216896</v>
      </c>
      <c r="L57" s="29">
        <f t="shared" si="17"/>
        <v>321974.17796253995</v>
      </c>
      <c r="M57" s="29">
        <f t="shared" si="17"/>
        <v>177786.34589296003</v>
      </c>
      <c r="N57" s="29">
        <f>SUM(B57:M57)</f>
        <v>6903984.50389823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915580.1499999999</v>
      </c>
      <c r="C60" s="36">
        <f aca="true" t="shared" si="18" ref="C60:M60">SUM(C61:C74)</f>
        <v>635671.21</v>
      </c>
      <c r="D60" s="36">
        <f t="shared" si="18"/>
        <v>605427.19</v>
      </c>
      <c r="E60" s="36">
        <f t="shared" si="18"/>
        <v>152765.87</v>
      </c>
      <c r="F60" s="36">
        <f t="shared" si="18"/>
        <v>602348.51</v>
      </c>
      <c r="G60" s="36">
        <f t="shared" si="18"/>
        <v>746835.22</v>
      </c>
      <c r="H60" s="36">
        <f t="shared" si="18"/>
        <v>792844.78</v>
      </c>
      <c r="I60" s="36">
        <f t="shared" si="18"/>
        <v>732529.61</v>
      </c>
      <c r="J60" s="36">
        <f t="shared" si="18"/>
        <v>565967.89</v>
      </c>
      <c r="K60" s="36">
        <f t="shared" si="18"/>
        <v>654253.55</v>
      </c>
      <c r="L60" s="36">
        <f t="shared" si="18"/>
        <v>321974.18</v>
      </c>
      <c r="M60" s="36">
        <f t="shared" si="18"/>
        <v>177786.35</v>
      </c>
      <c r="N60" s="29">
        <f>SUM(N61:N74)</f>
        <v>6903984.509999999</v>
      </c>
    </row>
    <row r="61" spans="1:15" ht="18.75" customHeight="1">
      <c r="A61" s="17" t="s">
        <v>76</v>
      </c>
      <c r="B61" s="36">
        <v>185695.31</v>
      </c>
      <c r="C61" s="36">
        <v>181440.25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367135.56</v>
      </c>
      <c r="O61"/>
    </row>
    <row r="62" spans="1:15" ht="18.75" customHeight="1">
      <c r="A62" s="17" t="s">
        <v>77</v>
      </c>
      <c r="B62" s="36">
        <v>729884.84</v>
      </c>
      <c r="C62" s="36">
        <v>454230.96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1184115.8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605427.19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605427.19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152765.87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152765.87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602348.51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602348.51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746835.22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746835.22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609256.28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609256.28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183588.5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183588.5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732529.61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732529.61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565967.89</v>
      </c>
      <c r="K70" s="35">
        <v>0</v>
      </c>
      <c r="L70" s="35">
        <v>0</v>
      </c>
      <c r="M70" s="35">
        <v>0</v>
      </c>
      <c r="N70" s="29">
        <f t="shared" si="19"/>
        <v>565967.89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654253.55</v>
      </c>
      <c r="L71" s="35">
        <v>0</v>
      </c>
      <c r="M71" s="62"/>
      <c r="N71" s="26">
        <f t="shared" si="19"/>
        <v>654253.55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321974.18</v>
      </c>
      <c r="M72" s="35">
        <v>0</v>
      </c>
      <c r="N72" s="29">
        <f t="shared" si="19"/>
        <v>321974.18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177786.35</v>
      </c>
      <c r="N73" s="26">
        <f t="shared" si="19"/>
        <v>177786.35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2.0893416039368597</v>
      </c>
      <c r="C78" s="45">
        <v>2.08051264419583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1.831529360644272</v>
      </c>
      <c r="C79" s="45">
        <v>1.7271079418352084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1.6810805580065544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2.3372223459856327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1.9618064273043962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1.5541818105603546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1.830747937613786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1.7892438701648339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1.7773014352206977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2.00187598029683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1.9145442757526254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2.2735880665399484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2.226268692346568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2016-04-26T14:40:49Z</dcterms:modified>
  <cp:category/>
  <cp:version/>
  <cp:contentType/>
  <cp:contentStatus/>
</cp:coreProperties>
</file>