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<sst xmlns="http://schemas.openxmlformats.org/spreadsheetml/2006/main" count="105" uniqueCount="103">
  <si>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</si>
  <si>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</si>
  <si>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</si>
  <si>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</si>
  <si>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</si>
  <si>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</si>
  <si>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</si>
  <si>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</si>
  <si>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</si>
  <si>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</si>
  <si>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</si>
  <si>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</si>
  <si>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</si>
  <si>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</si>
  <si>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</si>
  <si>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</si>
  <si>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</si>
  <si>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</si>
  <si>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</si>
  <si>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</si>
  <si>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</si>
  <si>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</si>
  <si>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</si>
  <si>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</si>
  <si>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</si>
  <si>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</si>
  <si>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</si>
  <si>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</si>
  <si>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</si>
  <si>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</si>
  <si>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</si>
  <si>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</si>
  <si>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</si>
  <si>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</si>
  <si>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</si>
  <si>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</si>
  <si>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</si>
  <si>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</si>
  <si>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</si>
  <si>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</si>
  <si>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</si>
  <si>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</si>
  <si>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</si>
  <si>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</si>
  <si>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</si>
  <si>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</si>
  <si>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</si>
  <si>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</si>
  <si>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17/04/16 - VENCIMENTO 25/04/16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</si>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</sst>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221953</v>
      </c>
      <c r="C7" s="10">
        <f>C8+C20+C24</f>
        <v>146495</v>
      </c>
      <c r="D7" s="10">
        <f>D8+D20+D24</f>
        <v>168186</v>
      </c>
      <c r="E7" s="10">
        <f>E8+E20+E24</f>
        <v>26182</v>
      </c>
      <c r="F7" s="10">
        <f aca="true" t="shared" si="0" ref="F7:M7">F8+F20+F24</f>
        <v>141065</v>
      </c>
      <c r="G7" s="10">
        <f t="shared" si="0"/>
        <v>205193</v>
      </c>
      <c r="H7" s="10">
        <f t="shared" si="0"/>
        <v>181901</v>
      </c>
      <c r="I7" s="10">
        <f t="shared" si="0"/>
        <v>199721</v>
      </c>
      <c r="J7" s="10">
        <f t="shared" si="0"/>
        <v>143079</v>
      </c>
      <c r="K7" s="10">
        <f t="shared" si="0"/>
        <v>185301</v>
      </c>
      <c r="L7" s="10">
        <f t="shared" si="0"/>
        <v>59805</v>
      </c>
      <c r="M7" s="10">
        <f t="shared" si="0"/>
        <v>30205</v>
      </c>
      <c r="N7" s="10">
        <f>+N8+N20+N24</f>
        <v>1709086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130300</v>
      </c>
      <c r="C8" s="12">
        <f>+C9+C12+C16</f>
        <v>88238</v>
      </c>
      <c r="D8" s="12">
        <f>+D9+D12+D16</f>
        <v>102016</v>
      </c>
      <c r="E8" s="12">
        <f>+E9+E12+E16</f>
        <v>15532</v>
      </c>
      <c r="F8" s="12">
        <f aca="true" t="shared" si="1" ref="F8:M8">+F9+F12+F16</f>
        <v>86076</v>
      </c>
      <c r="G8" s="12">
        <f t="shared" si="1"/>
        <v>126975</v>
      </c>
      <c r="H8" s="12">
        <f t="shared" si="1"/>
        <v>111227</v>
      </c>
      <c r="I8" s="12">
        <f t="shared" si="1"/>
        <v>119090</v>
      </c>
      <c r="J8" s="12">
        <f t="shared" si="1"/>
        <v>86402</v>
      </c>
      <c r="K8" s="12">
        <f t="shared" si="1"/>
        <v>108386</v>
      </c>
      <c r="L8" s="12">
        <f t="shared" si="1"/>
        <v>36946</v>
      </c>
      <c r="M8" s="12">
        <f t="shared" si="1"/>
        <v>19586</v>
      </c>
      <c r="N8" s="12">
        <f>SUM(B8:M8)</f>
        <v>1030774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15350</v>
      </c>
      <c r="C9" s="14">
        <v>13573</v>
      </c>
      <c r="D9" s="14">
        <v>10949</v>
      </c>
      <c r="E9" s="14">
        <v>1721</v>
      </c>
      <c r="F9" s="14">
        <v>9587</v>
      </c>
      <c r="G9" s="14">
        <v>16209</v>
      </c>
      <c r="H9" s="14">
        <v>17555</v>
      </c>
      <c r="I9" s="14">
        <v>10393</v>
      </c>
      <c r="J9" s="14">
        <v>12649</v>
      </c>
      <c r="K9" s="14">
        <v>11109</v>
      </c>
      <c r="L9" s="14">
        <v>5208</v>
      </c>
      <c r="M9" s="14">
        <v>2845</v>
      </c>
      <c r="N9" s="12">
        <f aca="true" t="shared" si="2" ref="N9:N19">SUM(B9:M9)</f>
        <v>127148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15350</v>
      </c>
      <c r="C10" s="14">
        <f>+C9-C11</f>
        <v>13573</v>
      </c>
      <c r="D10" s="14">
        <f>+D9-D11</f>
        <v>10949</v>
      </c>
      <c r="E10" s="14">
        <f>+E9-E11</f>
        <v>1721</v>
      </c>
      <c r="F10" s="14">
        <f aca="true" t="shared" si="3" ref="F10:M10">+F9-F11</f>
        <v>9587</v>
      </c>
      <c r="G10" s="14">
        <f t="shared" si="3"/>
        <v>16209</v>
      </c>
      <c r="H10" s="14">
        <f t="shared" si="3"/>
        <v>17555</v>
      </c>
      <c r="I10" s="14">
        <f t="shared" si="3"/>
        <v>10393</v>
      </c>
      <c r="J10" s="14">
        <f t="shared" si="3"/>
        <v>12649</v>
      </c>
      <c r="K10" s="14">
        <f t="shared" si="3"/>
        <v>11109</v>
      </c>
      <c r="L10" s="14">
        <f t="shared" si="3"/>
        <v>5208</v>
      </c>
      <c r="M10" s="14">
        <f t="shared" si="3"/>
        <v>2845</v>
      </c>
      <c r="N10" s="12">
        <f t="shared" si="2"/>
        <v>127148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75097</v>
      </c>
      <c r="C12" s="14">
        <f>C13+C14+C15</f>
        <v>50822</v>
      </c>
      <c r="D12" s="14">
        <f>D13+D14+D15</f>
        <v>65379</v>
      </c>
      <c r="E12" s="14">
        <f>E13+E14+E15</f>
        <v>9769</v>
      </c>
      <c r="F12" s="14">
        <f aca="true" t="shared" si="4" ref="F12:M12">F13+F14+F15</f>
        <v>52484</v>
      </c>
      <c r="G12" s="14">
        <f t="shared" si="4"/>
        <v>77887</v>
      </c>
      <c r="H12" s="14">
        <f t="shared" si="4"/>
        <v>67208</v>
      </c>
      <c r="I12" s="14">
        <f t="shared" si="4"/>
        <v>76007</v>
      </c>
      <c r="J12" s="14">
        <f t="shared" si="4"/>
        <v>51865</v>
      </c>
      <c r="K12" s="14">
        <f t="shared" si="4"/>
        <v>68521</v>
      </c>
      <c r="L12" s="14">
        <f t="shared" si="4"/>
        <v>23892</v>
      </c>
      <c r="M12" s="14">
        <f t="shared" si="4"/>
        <v>13011</v>
      </c>
      <c r="N12" s="12">
        <f t="shared" si="2"/>
        <v>631942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35924</v>
      </c>
      <c r="C13" s="14">
        <v>25818</v>
      </c>
      <c r="D13" s="14">
        <v>31378</v>
      </c>
      <c r="E13" s="14">
        <v>4673</v>
      </c>
      <c r="F13" s="14">
        <v>26649</v>
      </c>
      <c r="G13" s="14">
        <v>39810</v>
      </c>
      <c r="H13" s="14">
        <v>35472</v>
      </c>
      <c r="I13" s="14">
        <v>37717</v>
      </c>
      <c r="J13" s="14">
        <v>24669</v>
      </c>
      <c r="K13" s="14">
        <v>31646</v>
      </c>
      <c r="L13" s="14">
        <v>10757</v>
      </c>
      <c r="M13" s="14">
        <v>5765</v>
      </c>
      <c r="N13" s="12">
        <f t="shared" si="2"/>
        <v>310278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37786</v>
      </c>
      <c r="C14" s="14">
        <v>23722</v>
      </c>
      <c r="D14" s="14">
        <v>33048</v>
      </c>
      <c r="E14" s="14">
        <v>4865</v>
      </c>
      <c r="F14" s="14">
        <v>24753</v>
      </c>
      <c r="G14" s="14">
        <v>35956</v>
      </c>
      <c r="H14" s="14">
        <v>30277</v>
      </c>
      <c r="I14" s="14">
        <v>37300</v>
      </c>
      <c r="J14" s="14">
        <v>26199</v>
      </c>
      <c r="K14" s="14">
        <v>35854</v>
      </c>
      <c r="L14" s="14">
        <v>12630</v>
      </c>
      <c r="M14" s="14">
        <v>7076</v>
      </c>
      <c r="N14" s="12">
        <f t="shared" si="2"/>
        <v>309466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1387</v>
      </c>
      <c r="C15" s="14">
        <v>1282</v>
      </c>
      <c r="D15" s="14">
        <v>953</v>
      </c>
      <c r="E15" s="14">
        <v>231</v>
      </c>
      <c r="F15" s="14">
        <v>1082</v>
      </c>
      <c r="G15" s="14">
        <v>2121</v>
      </c>
      <c r="H15" s="14">
        <v>1459</v>
      </c>
      <c r="I15" s="14">
        <v>990</v>
      </c>
      <c r="J15" s="14">
        <v>997</v>
      </c>
      <c r="K15" s="14">
        <v>1021</v>
      </c>
      <c r="L15" s="14">
        <v>505</v>
      </c>
      <c r="M15" s="14">
        <v>170</v>
      </c>
      <c r="N15" s="12">
        <f t="shared" si="2"/>
        <v>12198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39853</v>
      </c>
      <c r="C16" s="14">
        <f>C17+C18+C19</f>
        <v>23843</v>
      </c>
      <c r="D16" s="14">
        <f>D17+D18+D19</f>
        <v>25688</v>
      </c>
      <c r="E16" s="14">
        <f>E17+E18+E19</f>
        <v>4042</v>
      </c>
      <c r="F16" s="14">
        <f aca="true" t="shared" si="5" ref="F16:M16">F17+F18+F19</f>
        <v>24005</v>
      </c>
      <c r="G16" s="14">
        <f t="shared" si="5"/>
        <v>32879</v>
      </c>
      <c r="H16" s="14">
        <f t="shared" si="5"/>
        <v>26464</v>
      </c>
      <c r="I16" s="14">
        <f t="shared" si="5"/>
        <v>32690</v>
      </c>
      <c r="J16" s="14">
        <f t="shared" si="5"/>
        <v>21888</v>
      </c>
      <c r="K16" s="14">
        <f t="shared" si="5"/>
        <v>28756</v>
      </c>
      <c r="L16" s="14">
        <f t="shared" si="5"/>
        <v>7846</v>
      </c>
      <c r="M16" s="14">
        <f t="shared" si="5"/>
        <v>3730</v>
      </c>
      <c r="N16" s="12">
        <f t="shared" si="2"/>
        <v>271684</v>
      </c>
    </row>
    <row r="17" spans="1:25" ht="18.75" customHeight="1">
      <c r="A17" s="15" t="s">
        <v>18</v>
      </c>
      <c r="B17" s="14">
        <v>7232</v>
      </c>
      <c r="C17" s="14">
        <v>4647</v>
      </c>
      <c r="D17" s="14">
        <v>4786</v>
      </c>
      <c r="E17" s="14">
        <v>754</v>
      </c>
      <c r="F17" s="14">
        <v>4656</v>
      </c>
      <c r="G17" s="14">
        <v>6693</v>
      </c>
      <c r="H17" s="14">
        <v>5617</v>
      </c>
      <c r="I17" s="14">
        <v>6683</v>
      </c>
      <c r="J17" s="14">
        <v>4564</v>
      </c>
      <c r="K17" s="14">
        <v>6468</v>
      </c>
      <c r="L17" s="14">
        <v>1678</v>
      </c>
      <c r="M17" s="14">
        <v>712</v>
      </c>
      <c r="N17" s="12">
        <f t="shared" si="2"/>
        <v>54490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2691</v>
      </c>
      <c r="C18" s="14">
        <v>1339</v>
      </c>
      <c r="D18" s="14">
        <v>2556</v>
      </c>
      <c r="E18" s="14">
        <v>341</v>
      </c>
      <c r="F18" s="14">
        <v>1798</v>
      </c>
      <c r="G18" s="14">
        <v>2407</v>
      </c>
      <c r="H18" s="14">
        <v>2106</v>
      </c>
      <c r="I18" s="14">
        <v>3384</v>
      </c>
      <c r="J18" s="14">
        <v>2174</v>
      </c>
      <c r="K18" s="14">
        <v>3597</v>
      </c>
      <c r="L18" s="14">
        <v>980</v>
      </c>
      <c r="M18" s="14">
        <v>455</v>
      </c>
      <c r="N18" s="12">
        <f t="shared" si="2"/>
        <v>23828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29930</v>
      </c>
      <c r="C19" s="14">
        <v>17857</v>
      </c>
      <c r="D19" s="14">
        <v>18346</v>
      </c>
      <c r="E19" s="14">
        <v>2947</v>
      </c>
      <c r="F19" s="14">
        <v>17551</v>
      </c>
      <c r="G19" s="14">
        <v>23779</v>
      </c>
      <c r="H19" s="14">
        <v>18741</v>
      </c>
      <c r="I19" s="14">
        <v>22623</v>
      </c>
      <c r="J19" s="14">
        <v>15150</v>
      </c>
      <c r="K19" s="14">
        <v>18691</v>
      </c>
      <c r="L19" s="14">
        <v>5188</v>
      </c>
      <c r="M19" s="14">
        <v>2563</v>
      </c>
      <c r="N19" s="12">
        <f t="shared" si="2"/>
        <v>193366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54165</v>
      </c>
      <c r="C20" s="18">
        <f>C21+C22+C23</f>
        <v>31126</v>
      </c>
      <c r="D20" s="18">
        <f>D21+D22+D23</f>
        <v>36900</v>
      </c>
      <c r="E20" s="18">
        <f>E21+E22+E23</f>
        <v>5262</v>
      </c>
      <c r="F20" s="18">
        <f aca="true" t="shared" si="6" ref="F20:M20">F21+F22+F23</f>
        <v>28187</v>
      </c>
      <c r="G20" s="18">
        <f t="shared" si="6"/>
        <v>38957</v>
      </c>
      <c r="H20" s="18">
        <f t="shared" si="6"/>
        <v>37491</v>
      </c>
      <c r="I20" s="18">
        <f t="shared" si="6"/>
        <v>52182</v>
      </c>
      <c r="J20" s="18">
        <f t="shared" si="6"/>
        <v>32102</v>
      </c>
      <c r="K20" s="18">
        <f t="shared" si="6"/>
        <v>53435</v>
      </c>
      <c r="L20" s="18">
        <f t="shared" si="6"/>
        <v>15895</v>
      </c>
      <c r="M20" s="18">
        <f t="shared" si="6"/>
        <v>7706</v>
      </c>
      <c r="N20" s="12">
        <f aca="true" t="shared" si="7" ref="N20:N26">SUM(B20:M20)</f>
        <v>393408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29383</v>
      </c>
      <c r="C21" s="14">
        <v>18718</v>
      </c>
      <c r="D21" s="14">
        <v>20100</v>
      </c>
      <c r="E21" s="14">
        <v>3040</v>
      </c>
      <c r="F21" s="14">
        <v>15007</v>
      </c>
      <c r="G21" s="14">
        <v>20827</v>
      </c>
      <c r="H21" s="14">
        <v>21304</v>
      </c>
      <c r="I21" s="14">
        <v>29224</v>
      </c>
      <c r="J21" s="14">
        <v>17876</v>
      </c>
      <c r="K21" s="14">
        <v>27771</v>
      </c>
      <c r="L21" s="14">
        <v>8664</v>
      </c>
      <c r="M21" s="14">
        <v>4092</v>
      </c>
      <c r="N21" s="12">
        <f t="shared" si="7"/>
        <v>216006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24057</v>
      </c>
      <c r="C22" s="14">
        <v>11869</v>
      </c>
      <c r="D22" s="14">
        <v>16390</v>
      </c>
      <c r="E22" s="14">
        <v>2141</v>
      </c>
      <c r="F22" s="14">
        <v>12760</v>
      </c>
      <c r="G22" s="14">
        <v>17393</v>
      </c>
      <c r="H22" s="14">
        <v>15656</v>
      </c>
      <c r="I22" s="14">
        <v>22438</v>
      </c>
      <c r="J22" s="14">
        <v>13798</v>
      </c>
      <c r="K22" s="14">
        <v>25056</v>
      </c>
      <c r="L22" s="14">
        <v>7025</v>
      </c>
      <c r="M22" s="14">
        <v>3537</v>
      </c>
      <c r="N22" s="12">
        <f t="shared" si="7"/>
        <v>172120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725</v>
      </c>
      <c r="C23" s="14">
        <v>539</v>
      </c>
      <c r="D23" s="14">
        <v>410</v>
      </c>
      <c r="E23" s="14">
        <v>81</v>
      </c>
      <c r="F23" s="14">
        <v>420</v>
      </c>
      <c r="G23" s="14">
        <v>737</v>
      </c>
      <c r="H23" s="14">
        <v>531</v>
      </c>
      <c r="I23" s="14">
        <v>520</v>
      </c>
      <c r="J23" s="14">
        <v>428</v>
      </c>
      <c r="K23" s="14">
        <v>608</v>
      </c>
      <c r="L23" s="14">
        <v>206</v>
      </c>
      <c r="M23" s="14">
        <v>77</v>
      </c>
      <c r="N23" s="12">
        <f t="shared" si="7"/>
        <v>5282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37488</v>
      </c>
      <c r="C24" s="14">
        <f>C25+C26</f>
        <v>27131</v>
      </c>
      <c r="D24" s="14">
        <f>D25+D26</f>
        <v>29270</v>
      </c>
      <c r="E24" s="14">
        <f>E25+E26</f>
        <v>5388</v>
      </c>
      <c r="F24" s="14">
        <f aca="true" t="shared" si="8" ref="F24:M24">F25+F26</f>
        <v>26802</v>
      </c>
      <c r="G24" s="14">
        <f t="shared" si="8"/>
        <v>39261</v>
      </c>
      <c r="H24" s="14">
        <f t="shared" si="8"/>
        <v>33183</v>
      </c>
      <c r="I24" s="14">
        <f t="shared" si="8"/>
        <v>28449</v>
      </c>
      <c r="J24" s="14">
        <f t="shared" si="8"/>
        <v>24575</v>
      </c>
      <c r="K24" s="14">
        <f t="shared" si="8"/>
        <v>23480</v>
      </c>
      <c r="L24" s="14">
        <f t="shared" si="8"/>
        <v>6964</v>
      </c>
      <c r="M24" s="14">
        <f t="shared" si="8"/>
        <v>2913</v>
      </c>
      <c r="N24" s="12">
        <f t="shared" si="7"/>
        <v>284904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23992</v>
      </c>
      <c r="C25" s="14">
        <v>17364</v>
      </c>
      <c r="D25" s="14">
        <v>18733</v>
      </c>
      <c r="E25" s="14">
        <v>3448</v>
      </c>
      <c r="F25" s="14">
        <v>17153</v>
      </c>
      <c r="G25" s="14">
        <v>25127</v>
      </c>
      <c r="H25" s="14">
        <v>21237</v>
      </c>
      <c r="I25" s="14">
        <v>18207</v>
      </c>
      <c r="J25" s="14">
        <v>15728</v>
      </c>
      <c r="K25" s="14">
        <v>15027</v>
      </c>
      <c r="L25" s="14">
        <v>4457</v>
      </c>
      <c r="M25" s="14">
        <v>1864</v>
      </c>
      <c r="N25" s="12">
        <f t="shared" si="7"/>
        <v>182337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13496</v>
      </c>
      <c r="C26" s="14">
        <v>9767</v>
      </c>
      <c r="D26" s="14">
        <v>10537</v>
      </c>
      <c r="E26" s="14">
        <v>1940</v>
      </c>
      <c r="F26" s="14">
        <v>9649</v>
      </c>
      <c r="G26" s="14">
        <v>14134</v>
      </c>
      <c r="H26" s="14">
        <v>11946</v>
      </c>
      <c r="I26" s="14">
        <v>10242</v>
      </c>
      <c r="J26" s="14">
        <v>8847</v>
      </c>
      <c r="K26" s="14">
        <v>8453</v>
      </c>
      <c r="L26" s="14">
        <v>2507</v>
      </c>
      <c r="M26" s="14">
        <v>1049</v>
      </c>
      <c r="N26" s="12">
        <f t="shared" si="7"/>
        <v>102567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14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14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</row>
    <row r="34" spans="1:14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418776.50316338</v>
      </c>
      <c r="C36" s="61">
        <f aca="true" t="shared" si="9" ref="C36:M36">C37+C38+C39+C40</f>
        <v>267428.977</v>
      </c>
      <c r="D36" s="61">
        <f t="shared" si="9"/>
        <v>293868.24210930004</v>
      </c>
      <c r="E36" s="61">
        <f t="shared" si="9"/>
        <v>61595.8395488</v>
      </c>
      <c r="F36" s="61">
        <f t="shared" si="9"/>
        <v>277977.61978325003</v>
      </c>
      <c r="G36" s="61">
        <f t="shared" si="9"/>
        <v>320547.15559999994</v>
      </c>
      <c r="H36" s="61">
        <f t="shared" si="9"/>
        <v>333029.6849</v>
      </c>
      <c r="I36" s="61">
        <f t="shared" si="9"/>
        <v>356354.70820779994</v>
      </c>
      <c r="J36" s="61">
        <f t="shared" si="9"/>
        <v>287580.42050969996</v>
      </c>
      <c r="K36" s="61">
        <f t="shared" si="9"/>
        <v>356054.58797776</v>
      </c>
      <c r="L36" s="61">
        <f t="shared" si="9"/>
        <v>136761.26717115002</v>
      </c>
      <c r="M36" s="61">
        <f t="shared" si="9"/>
        <v>67722.1439048</v>
      </c>
      <c r="N36" s="61">
        <f>N37+N38+N39+N40</f>
        <v>3177697.1498759403</v>
      </c>
    </row>
    <row r="37" spans="1:14" ht="18.75" customHeight="1">
      <c r="A37" s="58" t="s">
        <v>56</v>
      </c>
      <c r="B37" s="55">
        <f>B29*B7</f>
        <v>416894.3199</v>
      </c>
      <c r="C37" s="55">
        <f>C29*C7</f>
        <v>265829.827</v>
      </c>
      <c r="D37" s="55">
        <f>D29*D7</f>
        <v>282720.666</v>
      </c>
      <c r="E37" s="55">
        <f>E29*E7</f>
        <v>61114.0244</v>
      </c>
      <c r="F37" s="55">
        <f>F29*F7</f>
        <v>276713.104</v>
      </c>
      <c r="G37" s="55">
        <f>G29*G7</f>
        <v>318931.4799</v>
      </c>
      <c r="H37" s="55">
        <f>H29*H7</f>
        <v>331150.7705</v>
      </c>
      <c r="I37" s="55">
        <f>I29*I7</f>
        <v>354944.1612</v>
      </c>
      <c r="J37" s="55">
        <f>J29*J7</f>
        <v>286372.6185</v>
      </c>
      <c r="K37" s="55">
        <f>K29*K7</f>
        <v>354610.5237</v>
      </c>
      <c r="L37" s="55">
        <f>L29*L7</f>
        <v>135930.7845</v>
      </c>
      <c r="M37" s="55">
        <f>M29*M7</f>
        <v>67224.248</v>
      </c>
      <c r="N37" s="57">
        <f>SUM(B37:M37)</f>
        <v>3152436.5276</v>
      </c>
    </row>
    <row r="38" spans="1:14" ht="18.75" customHeight="1">
      <c r="A38" s="58" t="s">
        <v>57</v>
      </c>
      <c r="B38" s="55">
        <f>B30*B7</f>
        <v>-1374.89673662</v>
      </c>
      <c r="C38" s="55">
        <f>C30*C7</f>
        <v>-878.97</v>
      </c>
      <c r="D38" s="55">
        <f>D30*D7</f>
        <v>-933.4238906999999</v>
      </c>
      <c r="E38" s="55">
        <f>E30*E7</f>
        <v>-164.4648512</v>
      </c>
      <c r="F38" s="55">
        <f>F30*F7</f>
        <v>-896.8842167500001</v>
      </c>
      <c r="G38" s="55">
        <f>G30*G7</f>
        <v>-1046.4843</v>
      </c>
      <c r="H38" s="55">
        <f>H30*H7</f>
        <v>-1018.6456</v>
      </c>
      <c r="I38" s="55">
        <f>I30*I7</f>
        <v>-1136.0529922</v>
      </c>
      <c r="J38" s="55">
        <f>J30*J7</f>
        <v>-910.7979903</v>
      </c>
      <c r="K38" s="55">
        <f>K30*K7</f>
        <v>-1158.17572224</v>
      </c>
      <c r="L38" s="55">
        <f>L30*L7</f>
        <v>-440.67732885</v>
      </c>
      <c r="M38" s="55">
        <f>M30*M7</f>
        <v>-221.1440952</v>
      </c>
      <c r="N38" s="25">
        <f>SUM(B38:M38)</f>
        <v>-10180.61772406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-58539.72</v>
      </c>
      <c r="C42" s="25">
        <f aca="true" t="shared" si="11" ref="C42:M42">+C43+C46+C54+C55</f>
        <v>-51697.24</v>
      </c>
      <c r="D42" s="25">
        <f t="shared" si="11"/>
        <v>-41704.64</v>
      </c>
      <c r="E42" s="25">
        <f t="shared" si="11"/>
        <v>-6582.6</v>
      </c>
      <c r="F42" s="25">
        <f t="shared" si="11"/>
        <v>-36452</v>
      </c>
      <c r="G42" s="25">
        <f t="shared" si="11"/>
        <v>-61649.84</v>
      </c>
      <c r="H42" s="25">
        <f t="shared" si="11"/>
        <v>-66709</v>
      </c>
      <c r="I42" s="25">
        <f t="shared" si="11"/>
        <v>-39596.12</v>
      </c>
      <c r="J42" s="25">
        <f t="shared" si="11"/>
        <v>-48271.64</v>
      </c>
      <c r="K42" s="25">
        <f t="shared" si="11"/>
        <v>-42312.64</v>
      </c>
      <c r="L42" s="25">
        <f t="shared" si="11"/>
        <v>-19876</v>
      </c>
      <c r="M42" s="25">
        <f t="shared" si="11"/>
        <v>-10853.8</v>
      </c>
      <c r="N42" s="25">
        <f>+N43+N46+N54+N55</f>
        <v>-484245.24000000005</v>
      </c>
    </row>
    <row r="43" spans="1:14" ht="18.75" customHeight="1">
      <c r="A43" s="17" t="s">
        <v>61</v>
      </c>
      <c r="B43" s="26">
        <f>B44+B45</f>
        <v>-58330</v>
      </c>
      <c r="C43" s="26">
        <f>C44+C45</f>
        <v>-51577.4</v>
      </c>
      <c r="D43" s="26">
        <f>D44+D45</f>
        <v>-41606.2</v>
      </c>
      <c r="E43" s="26">
        <f>E44+E45</f>
        <v>-6539.8</v>
      </c>
      <c r="F43" s="26">
        <f aca="true" t="shared" si="12" ref="F43:M43">F44+F45</f>
        <v>-36430.6</v>
      </c>
      <c r="G43" s="26">
        <f t="shared" si="12"/>
        <v>-61594.2</v>
      </c>
      <c r="H43" s="26">
        <f t="shared" si="12"/>
        <v>-66709</v>
      </c>
      <c r="I43" s="26">
        <f t="shared" si="12"/>
        <v>-39493.4</v>
      </c>
      <c r="J43" s="26">
        <f t="shared" si="12"/>
        <v>-48066.2</v>
      </c>
      <c r="K43" s="26">
        <f t="shared" si="12"/>
        <v>-42214.2</v>
      </c>
      <c r="L43" s="26">
        <f t="shared" si="12"/>
        <v>-19790.4</v>
      </c>
      <c r="M43" s="26">
        <f t="shared" si="12"/>
        <v>-10811</v>
      </c>
      <c r="N43" s="25">
        <f aca="true" t="shared" si="13" ref="N43:N55">SUM(B43:M43)</f>
        <v>-483162.4</v>
      </c>
    </row>
    <row r="44" spans="1:25" ht="18.75" customHeight="1">
      <c r="A44" s="13" t="s">
        <v>62</v>
      </c>
      <c r="B44" s="20">
        <f>ROUND(-B9*$D$3,2)</f>
        <v>-58330</v>
      </c>
      <c r="C44" s="20">
        <f>ROUND(-C9*$D$3,2)</f>
        <v>-51577.4</v>
      </c>
      <c r="D44" s="20">
        <f>ROUND(-D9*$D$3,2)</f>
        <v>-41606.2</v>
      </c>
      <c r="E44" s="20">
        <f>ROUND(-E9*$D$3,2)</f>
        <v>-6539.8</v>
      </c>
      <c r="F44" s="20">
        <f aca="true" t="shared" si="14" ref="F44:M44">ROUND(-F9*$D$3,2)</f>
        <v>-36430.6</v>
      </c>
      <c r="G44" s="20">
        <f t="shared" si="14"/>
        <v>-61594.2</v>
      </c>
      <c r="H44" s="20">
        <f t="shared" si="14"/>
        <v>-66709</v>
      </c>
      <c r="I44" s="20">
        <f t="shared" si="14"/>
        <v>-39493.4</v>
      </c>
      <c r="J44" s="20">
        <f t="shared" si="14"/>
        <v>-48066.2</v>
      </c>
      <c r="K44" s="20">
        <f t="shared" si="14"/>
        <v>-42214.2</v>
      </c>
      <c r="L44" s="20">
        <f t="shared" si="14"/>
        <v>-19790.4</v>
      </c>
      <c r="M44" s="20">
        <f t="shared" si="14"/>
        <v>-10811</v>
      </c>
      <c r="N44" s="47">
        <f t="shared" si="13"/>
        <v>-483162.4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360236.78316338</v>
      </c>
      <c r="C57" s="29">
        <f t="shared" si="17"/>
        <v>215731.73700000002</v>
      </c>
      <c r="D57" s="29">
        <f t="shared" si="17"/>
        <v>252163.60210930003</v>
      </c>
      <c r="E57" s="29">
        <f t="shared" si="17"/>
        <v>55013.239548800004</v>
      </c>
      <c r="F57" s="29">
        <f t="shared" si="17"/>
        <v>241525.61978325003</v>
      </c>
      <c r="G57" s="29">
        <f t="shared" si="17"/>
        <v>258897.31559999994</v>
      </c>
      <c r="H57" s="29">
        <f t="shared" si="17"/>
        <v>266320.6849</v>
      </c>
      <c r="I57" s="29">
        <f t="shared" si="17"/>
        <v>316758.58820779994</v>
      </c>
      <c r="J57" s="29">
        <f t="shared" si="17"/>
        <v>239308.78050969995</v>
      </c>
      <c r="K57" s="29">
        <f t="shared" si="17"/>
        <v>313741.94797776</v>
      </c>
      <c r="L57" s="29">
        <f t="shared" si="17"/>
        <v>116885.26717115002</v>
      </c>
      <c r="M57" s="29">
        <f t="shared" si="17"/>
        <v>56868.3439048</v>
      </c>
      <c r="N57" s="29">
        <f>SUM(B57:M57)</f>
        <v>2693451.9098759396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360236.78</v>
      </c>
      <c r="C60" s="36">
        <f aca="true" t="shared" si="18" ref="C60:M60">SUM(C61:C74)</f>
        <v>215731.74</v>
      </c>
      <c r="D60" s="36">
        <f t="shared" si="18"/>
        <v>252163.61</v>
      </c>
      <c r="E60" s="36">
        <f t="shared" si="18"/>
        <v>55013.24</v>
      </c>
      <c r="F60" s="36">
        <f t="shared" si="18"/>
        <v>241525.62</v>
      </c>
      <c r="G60" s="36">
        <f t="shared" si="18"/>
        <v>258897.32</v>
      </c>
      <c r="H60" s="36">
        <f t="shared" si="18"/>
        <v>266320.68</v>
      </c>
      <c r="I60" s="36">
        <f t="shared" si="18"/>
        <v>316758.59</v>
      </c>
      <c r="J60" s="36">
        <f t="shared" si="18"/>
        <v>239308.78</v>
      </c>
      <c r="K60" s="36">
        <f t="shared" si="18"/>
        <v>313741.94</v>
      </c>
      <c r="L60" s="36">
        <f t="shared" si="18"/>
        <v>116885.26</v>
      </c>
      <c r="M60" s="36">
        <f t="shared" si="18"/>
        <v>56868.35</v>
      </c>
      <c r="N60" s="29">
        <f>SUM(N61:N74)</f>
        <v>2693451.9099999997</v>
      </c>
    </row>
    <row r="61" spans="1:15" ht="18.75" customHeight="1">
      <c r="A61" s="17" t="s">
        <v>76</v>
      </c>
      <c r="B61" s="36">
        <v>68442.44</v>
      </c>
      <c r="C61" s="36">
        <v>60350.8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128793.24</v>
      </c>
      <c r="O61"/>
    </row>
    <row r="62" spans="1:15" ht="18.75" customHeight="1">
      <c r="A62" s="17" t="s">
        <v>77</v>
      </c>
      <c r="B62" s="36">
        <v>291794.34</v>
      </c>
      <c r="C62" s="36">
        <v>155380.94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447175.28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252163.61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252163.61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55013.24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55013.24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241525.62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241525.62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258897.32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258897.32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208317.71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208317.71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58002.97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58002.97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316758.59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316758.59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239308.78</v>
      </c>
      <c r="K70" s="35">
        <v>0</v>
      </c>
      <c r="L70" s="35">
        <v>0</v>
      </c>
      <c r="M70" s="35">
        <v>0</v>
      </c>
      <c r="N70" s="29">
        <f t="shared" si="19"/>
        <v>239308.78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313741.94</v>
      </c>
      <c r="L71" s="35">
        <v>0</v>
      </c>
      <c r="M71" s="62"/>
      <c r="N71" s="26">
        <f t="shared" si="19"/>
        <v>313741.94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116885.26</v>
      </c>
      <c r="M72" s="35">
        <v>0</v>
      </c>
      <c r="N72" s="29">
        <f t="shared" si="19"/>
        <v>116885.26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56868.35</v>
      </c>
      <c r="N73" s="26">
        <f t="shared" si="19"/>
        <v>56868.35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2.123155749925184</v>
      </c>
      <c r="C78" s="45">
        <v>2.111160904638433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1.8398651374759714</v>
      </c>
      <c r="C79" s="45">
        <v>1.736821416111285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1.6883012980230225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2.3526025341379575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1.9705640646740867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1.5621739318592736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1.8400664849011208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1.799507111304222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1.7842625873483506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2.0099415044115485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1.9214930733118547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2.286786509006772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2.2420838902433373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2016-04-20T18:39:43Z</dcterms:modified>
  <cp:category/>
  <cp:version/>
  <cp:contentType/>
  <cp:contentStatus/>
</cp:coreProperties>
</file>