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<sst xmlns="http://schemas.openxmlformats.org/spreadsheetml/2006/main" count="105" uniqueCount="103">
  <si>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</si>
  <si>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</si>
  <si>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</si>
  <si>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</si>
  <si>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</si>
  <si>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</si>
  <si>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</si>
  <si>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</si>
  <si>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</si>
  <si>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</si>
  <si>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</si>
  <si>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</si>
  <si>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</si>
  <si>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</si>
  <si>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</si>
  <si>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</si>
  <si>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</si>
  <si>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</si>
  <si>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</si>
  <si>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</si>
  <si>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</si>
  <si>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</si>
  <si>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</si>
  <si>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</si>
  <si>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</si>
  <si>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</si>
  <si>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</si>
  <si>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</si>
  <si>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</si>
  <si>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</si>
  <si>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</si>
  <si>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</si>
  <si>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</si>
  <si>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</si>
  <si>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</si>
  <si>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</si>
  <si>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</si>
  <si>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</si>
  <si>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</si>
  <si>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</si>
  <si>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</si>
  <si>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</si>
  <si>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</si>
  <si>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</si>
  <si>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</si>
  <si>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</si>
  <si>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</si>
  <si>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</si>
  <si>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14/04/16 - VENCIMENTO 22/04/16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</si>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</sst>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1:A1638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2"/>
    </row>
    <row r="6" spans="1:14" ht="20.25" customHeight="1">
      <c r="A6" s="72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2"/>
    </row>
    <row r="7" spans="1:25" ht="18.75" customHeight="1">
      <c r="A7" s="9" t="s">
        <v>3</v>
      </c>
      <c r="B7" s="10">
        <f>B8+B20+B24</f>
        <v>531654</v>
      </c>
      <c r="C7" s="10">
        <f>C8+C20+C24</f>
        <v>394568</v>
      </c>
      <c r="D7" s="10">
        <f>D8+D20+D24</f>
        <v>381852</v>
      </c>
      <c r="E7" s="10">
        <f>E8+E20+E24</f>
        <v>69673</v>
      </c>
      <c r="F7" s="10">
        <f aca="true" t="shared" si="0" ref="F7:M7">F8+F20+F24</f>
        <v>333582</v>
      </c>
      <c r="G7" s="10">
        <f t="shared" si="0"/>
        <v>537520</v>
      </c>
      <c r="H7" s="10">
        <f t="shared" si="0"/>
        <v>493160</v>
      </c>
      <c r="I7" s="10">
        <f t="shared" si="0"/>
        <v>440271</v>
      </c>
      <c r="J7" s="10">
        <f t="shared" si="0"/>
        <v>316205</v>
      </c>
      <c r="K7" s="10">
        <f t="shared" si="0"/>
        <v>380156</v>
      </c>
      <c r="L7" s="10">
        <f t="shared" si="0"/>
        <v>159018</v>
      </c>
      <c r="M7" s="10">
        <f t="shared" si="0"/>
        <v>91668</v>
      </c>
      <c r="N7" s="10">
        <f>+N8+N20+N24</f>
        <v>4129327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315400</v>
      </c>
      <c r="C8" s="12">
        <f>+C9+C12+C16</f>
        <v>244116</v>
      </c>
      <c r="D8" s="12">
        <f>+D9+D12+D16</f>
        <v>248723</v>
      </c>
      <c r="E8" s="12">
        <f>+E9+E12+E16</f>
        <v>42633</v>
      </c>
      <c r="F8" s="12">
        <f aca="true" t="shared" si="1" ref="F8:M8">+F9+F12+F16</f>
        <v>208652</v>
      </c>
      <c r="G8" s="12">
        <f t="shared" si="1"/>
        <v>337156</v>
      </c>
      <c r="H8" s="12">
        <f t="shared" si="1"/>
        <v>297163</v>
      </c>
      <c r="I8" s="12">
        <f t="shared" si="1"/>
        <v>271400</v>
      </c>
      <c r="J8" s="12">
        <f t="shared" si="1"/>
        <v>195204</v>
      </c>
      <c r="K8" s="12">
        <f t="shared" si="1"/>
        <v>223174</v>
      </c>
      <c r="L8" s="12">
        <f t="shared" si="1"/>
        <v>99144</v>
      </c>
      <c r="M8" s="12">
        <f t="shared" si="1"/>
        <v>59940</v>
      </c>
      <c r="N8" s="12">
        <f>SUM(B8:M8)</f>
        <v>2542705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19867</v>
      </c>
      <c r="C9" s="14">
        <v>20256</v>
      </c>
      <c r="D9" s="14">
        <v>12969</v>
      </c>
      <c r="E9" s="14">
        <v>2379</v>
      </c>
      <c r="F9" s="14">
        <v>11193</v>
      </c>
      <c r="G9" s="14">
        <v>21841</v>
      </c>
      <c r="H9" s="14">
        <v>27266</v>
      </c>
      <c r="I9" s="14">
        <v>12212</v>
      </c>
      <c r="J9" s="14">
        <v>16477</v>
      </c>
      <c r="K9" s="14">
        <v>13028</v>
      </c>
      <c r="L9" s="14">
        <v>9662</v>
      </c>
      <c r="M9" s="14">
        <v>6005</v>
      </c>
      <c r="N9" s="12">
        <f aca="true" t="shared" si="2" ref="N9:N19">SUM(B9:M9)</f>
        <v>173155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19867</v>
      </c>
      <c r="C10" s="14">
        <f>+C9-C11</f>
        <v>20256</v>
      </c>
      <c r="D10" s="14">
        <f>+D9-D11</f>
        <v>12969</v>
      </c>
      <c r="E10" s="14">
        <f>+E9-E11</f>
        <v>2379</v>
      </c>
      <c r="F10" s="14">
        <f aca="true" t="shared" si="3" ref="F10:M10">+F9-F11</f>
        <v>11193</v>
      </c>
      <c r="G10" s="14">
        <f t="shared" si="3"/>
        <v>21841</v>
      </c>
      <c r="H10" s="14">
        <f t="shared" si="3"/>
        <v>27266</v>
      </c>
      <c r="I10" s="14">
        <f t="shared" si="3"/>
        <v>12212</v>
      </c>
      <c r="J10" s="14">
        <f t="shared" si="3"/>
        <v>16477</v>
      </c>
      <c r="K10" s="14">
        <f t="shared" si="3"/>
        <v>13028</v>
      </c>
      <c r="L10" s="14">
        <f t="shared" si="3"/>
        <v>9662</v>
      </c>
      <c r="M10" s="14">
        <f t="shared" si="3"/>
        <v>6005</v>
      </c>
      <c r="N10" s="12">
        <f t="shared" si="2"/>
        <v>173155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191397</v>
      </c>
      <c r="C12" s="14">
        <f>C13+C14+C15</f>
        <v>150172</v>
      </c>
      <c r="D12" s="14">
        <f>D13+D14+D15</f>
        <v>168741</v>
      </c>
      <c r="E12" s="14">
        <f>E13+E14+E15</f>
        <v>27716</v>
      </c>
      <c r="F12" s="14">
        <f aca="true" t="shared" si="4" ref="F12:M12">F13+F14+F15</f>
        <v>130119</v>
      </c>
      <c r="G12" s="14">
        <f t="shared" si="4"/>
        <v>217441</v>
      </c>
      <c r="H12" s="14">
        <f t="shared" si="4"/>
        <v>188947</v>
      </c>
      <c r="I12" s="14">
        <f t="shared" si="4"/>
        <v>181350</v>
      </c>
      <c r="J12" s="14">
        <f t="shared" si="4"/>
        <v>125711</v>
      </c>
      <c r="K12" s="14">
        <f t="shared" si="4"/>
        <v>143393</v>
      </c>
      <c r="L12" s="14">
        <f t="shared" si="4"/>
        <v>67010</v>
      </c>
      <c r="M12" s="14">
        <f t="shared" si="4"/>
        <v>40845</v>
      </c>
      <c r="N12" s="12">
        <f t="shared" si="2"/>
        <v>1632842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93301</v>
      </c>
      <c r="C13" s="14">
        <v>74209</v>
      </c>
      <c r="D13" s="14">
        <v>80526</v>
      </c>
      <c r="E13" s="14">
        <v>13636</v>
      </c>
      <c r="F13" s="14">
        <v>62298</v>
      </c>
      <c r="G13" s="14">
        <v>106329</v>
      </c>
      <c r="H13" s="14">
        <v>97036</v>
      </c>
      <c r="I13" s="14">
        <v>91474</v>
      </c>
      <c r="J13" s="14">
        <v>61493</v>
      </c>
      <c r="K13" s="14">
        <v>69989</v>
      </c>
      <c r="L13" s="14">
        <v>32423</v>
      </c>
      <c r="M13" s="14">
        <v>19249</v>
      </c>
      <c r="N13" s="12">
        <f t="shared" si="2"/>
        <v>801963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92598</v>
      </c>
      <c r="C14" s="14">
        <v>68986</v>
      </c>
      <c r="D14" s="14">
        <v>84434</v>
      </c>
      <c r="E14" s="14">
        <v>13044</v>
      </c>
      <c r="F14" s="14">
        <v>62984</v>
      </c>
      <c r="G14" s="14">
        <v>101285</v>
      </c>
      <c r="H14" s="14">
        <v>84685</v>
      </c>
      <c r="I14" s="14">
        <v>86141</v>
      </c>
      <c r="J14" s="14">
        <v>60206</v>
      </c>
      <c r="K14" s="14">
        <v>69731</v>
      </c>
      <c r="L14" s="14">
        <v>32393</v>
      </c>
      <c r="M14" s="14">
        <v>20608</v>
      </c>
      <c r="N14" s="12">
        <f t="shared" si="2"/>
        <v>777095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5498</v>
      </c>
      <c r="C15" s="14">
        <v>6977</v>
      </c>
      <c r="D15" s="14">
        <v>3781</v>
      </c>
      <c r="E15" s="14">
        <v>1036</v>
      </c>
      <c r="F15" s="14">
        <v>4837</v>
      </c>
      <c r="G15" s="14">
        <v>9827</v>
      </c>
      <c r="H15" s="14">
        <v>7226</v>
      </c>
      <c r="I15" s="14">
        <v>3735</v>
      </c>
      <c r="J15" s="14">
        <v>4012</v>
      </c>
      <c r="K15" s="14">
        <v>3673</v>
      </c>
      <c r="L15" s="14">
        <v>2194</v>
      </c>
      <c r="M15" s="14">
        <v>988</v>
      </c>
      <c r="N15" s="12">
        <f t="shared" si="2"/>
        <v>53784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104136</v>
      </c>
      <c r="C16" s="14">
        <f>C17+C18+C19</f>
        <v>73688</v>
      </c>
      <c r="D16" s="14">
        <f>D17+D18+D19</f>
        <v>67013</v>
      </c>
      <c r="E16" s="14">
        <f>E17+E18+E19</f>
        <v>12538</v>
      </c>
      <c r="F16" s="14">
        <f aca="true" t="shared" si="5" ref="F16:M16">F17+F18+F19</f>
        <v>67340</v>
      </c>
      <c r="G16" s="14">
        <f t="shared" si="5"/>
        <v>97874</v>
      </c>
      <c r="H16" s="14">
        <f t="shared" si="5"/>
        <v>80950</v>
      </c>
      <c r="I16" s="14">
        <f t="shared" si="5"/>
        <v>77838</v>
      </c>
      <c r="J16" s="14">
        <f t="shared" si="5"/>
        <v>53016</v>
      </c>
      <c r="K16" s="14">
        <f t="shared" si="5"/>
        <v>66753</v>
      </c>
      <c r="L16" s="14">
        <f t="shared" si="5"/>
        <v>22472</v>
      </c>
      <c r="M16" s="14">
        <f t="shared" si="5"/>
        <v>13090</v>
      </c>
      <c r="N16" s="12">
        <f t="shared" si="2"/>
        <v>736708</v>
      </c>
    </row>
    <row r="17" spans="1:25" ht="18.75" customHeight="1">
      <c r="A17" s="15" t="s">
        <v>18</v>
      </c>
      <c r="B17" s="14">
        <v>14544</v>
      </c>
      <c r="C17" s="14">
        <v>10858</v>
      </c>
      <c r="D17" s="14">
        <v>9985</v>
      </c>
      <c r="E17" s="14">
        <v>1860</v>
      </c>
      <c r="F17" s="14">
        <v>9448</v>
      </c>
      <c r="G17" s="14">
        <v>16008</v>
      </c>
      <c r="H17" s="14">
        <v>13533</v>
      </c>
      <c r="I17" s="14">
        <v>13578</v>
      </c>
      <c r="J17" s="14">
        <v>9039</v>
      </c>
      <c r="K17" s="14">
        <v>11483</v>
      </c>
      <c r="L17" s="14">
        <v>4398</v>
      </c>
      <c r="M17" s="14">
        <v>2146</v>
      </c>
      <c r="N17" s="12">
        <f t="shared" si="2"/>
        <v>116880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6357</v>
      </c>
      <c r="C18" s="14">
        <v>2914</v>
      </c>
      <c r="D18" s="14">
        <v>5368</v>
      </c>
      <c r="E18" s="14">
        <v>695</v>
      </c>
      <c r="F18" s="14">
        <v>3546</v>
      </c>
      <c r="G18" s="14">
        <v>5665</v>
      </c>
      <c r="H18" s="14">
        <v>5244</v>
      </c>
      <c r="I18" s="14">
        <v>6308</v>
      </c>
      <c r="J18" s="14">
        <v>3983</v>
      </c>
      <c r="K18" s="14">
        <v>5779</v>
      </c>
      <c r="L18" s="14">
        <v>1956</v>
      </c>
      <c r="M18" s="14">
        <v>967</v>
      </c>
      <c r="N18" s="12">
        <f t="shared" si="2"/>
        <v>48782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83235</v>
      </c>
      <c r="C19" s="14">
        <v>59916</v>
      </c>
      <c r="D19" s="14">
        <v>51660</v>
      </c>
      <c r="E19" s="14">
        <v>9983</v>
      </c>
      <c r="F19" s="14">
        <v>54346</v>
      </c>
      <c r="G19" s="14">
        <v>76201</v>
      </c>
      <c r="H19" s="14">
        <v>62173</v>
      </c>
      <c r="I19" s="14">
        <v>57952</v>
      </c>
      <c r="J19" s="14">
        <v>39994</v>
      </c>
      <c r="K19" s="14">
        <v>49491</v>
      </c>
      <c r="L19" s="14">
        <v>16118</v>
      </c>
      <c r="M19" s="14">
        <v>9977</v>
      </c>
      <c r="N19" s="12">
        <f t="shared" si="2"/>
        <v>571046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141863</v>
      </c>
      <c r="C20" s="18">
        <f>C21+C22+C23</f>
        <v>88728</v>
      </c>
      <c r="D20" s="18">
        <f>D21+D22+D23</f>
        <v>79399</v>
      </c>
      <c r="E20" s="18">
        <f>E21+E22+E23</f>
        <v>14640</v>
      </c>
      <c r="F20" s="18">
        <f aca="true" t="shared" si="6" ref="F20:M20">F21+F22+F23</f>
        <v>69067</v>
      </c>
      <c r="G20" s="18">
        <f t="shared" si="6"/>
        <v>114036</v>
      </c>
      <c r="H20" s="18">
        <f t="shared" si="6"/>
        <v>120464</v>
      </c>
      <c r="I20" s="18">
        <f t="shared" si="6"/>
        <v>114559</v>
      </c>
      <c r="J20" s="18">
        <f t="shared" si="6"/>
        <v>74874</v>
      </c>
      <c r="K20" s="18">
        <f t="shared" si="6"/>
        <v>112984</v>
      </c>
      <c r="L20" s="18">
        <f t="shared" si="6"/>
        <v>44417</v>
      </c>
      <c r="M20" s="18">
        <f t="shared" si="6"/>
        <v>24367</v>
      </c>
      <c r="N20" s="12">
        <f aca="true" t="shared" si="7" ref="N20:N26">SUM(B20:M20)</f>
        <v>999398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75356</v>
      </c>
      <c r="C21" s="14">
        <v>49870</v>
      </c>
      <c r="D21" s="14">
        <v>43308</v>
      </c>
      <c r="E21" s="14">
        <v>8171</v>
      </c>
      <c r="F21" s="14">
        <v>37590</v>
      </c>
      <c r="G21" s="14">
        <v>64037</v>
      </c>
      <c r="H21" s="14">
        <v>69644</v>
      </c>
      <c r="I21" s="14">
        <v>64040</v>
      </c>
      <c r="J21" s="14">
        <v>41334</v>
      </c>
      <c r="K21" s="14">
        <v>60408</v>
      </c>
      <c r="L21" s="14">
        <v>23948</v>
      </c>
      <c r="M21" s="14">
        <v>12977</v>
      </c>
      <c r="N21" s="12">
        <f t="shared" si="7"/>
        <v>550683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63596</v>
      </c>
      <c r="C22" s="14">
        <v>36233</v>
      </c>
      <c r="D22" s="14">
        <v>34595</v>
      </c>
      <c r="E22" s="14">
        <v>6068</v>
      </c>
      <c r="F22" s="14">
        <v>29822</v>
      </c>
      <c r="G22" s="14">
        <v>46494</v>
      </c>
      <c r="H22" s="14">
        <v>48036</v>
      </c>
      <c r="I22" s="14">
        <v>48543</v>
      </c>
      <c r="J22" s="14">
        <v>31891</v>
      </c>
      <c r="K22" s="14">
        <v>50525</v>
      </c>
      <c r="L22" s="14">
        <v>19517</v>
      </c>
      <c r="M22" s="14">
        <v>10939</v>
      </c>
      <c r="N22" s="12">
        <f t="shared" si="7"/>
        <v>426259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2911</v>
      </c>
      <c r="C23" s="14">
        <v>2625</v>
      </c>
      <c r="D23" s="14">
        <v>1496</v>
      </c>
      <c r="E23" s="14">
        <v>401</v>
      </c>
      <c r="F23" s="14">
        <v>1655</v>
      </c>
      <c r="G23" s="14">
        <v>3505</v>
      </c>
      <c r="H23" s="14">
        <v>2784</v>
      </c>
      <c r="I23" s="14">
        <v>1976</v>
      </c>
      <c r="J23" s="14">
        <v>1649</v>
      </c>
      <c r="K23" s="14">
        <v>2051</v>
      </c>
      <c r="L23" s="14">
        <v>952</v>
      </c>
      <c r="M23" s="14">
        <v>451</v>
      </c>
      <c r="N23" s="12">
        <f t="shared" si="7"/>
        <v>22456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74391</v>
      </c>
      <c r="C24" s="14">
        <f>C25+C26</f>
        <v>61724</v>
      </c>
      <c r="D24" s="14">
        <f>D25+D26</f>
        <v>53730</v>
      </c>
      <c r="E24" s="14">
        <f>E25+E26</f>
        <v>12400</v>
      </c>
      <c r="F24" s="14">
        <f aca="true" t="shared" si="8" ref="F24:M24">F25+F26</f>
        <v>55863</v>
      </c>
      <c r="G24" s="14">
        <f t="shared" si="8"/>
        <v>86328</v>
      </c>
      <c r="H24" s="14">
        <f t="shared" si="8"/>
        <v>75533</v>
      </c>
      <c r="I24" s="14">
        <f t="shared" si="8"/>
        <v>54312</v>
      </c>
      <c r="J24" s="14">
        <f t="shared" si="8"/>
        <v>46127</v>
      </c>
      <c r="K24" s="14">
        <f t="shared" si="8"/>
        <v>43998</v>
      </c>
      <c r="L24" s="14">
        <f t="shared" si="8"/>
        <v>15457</v>
      </c>
      <c r="M24" s="14">
        <f t="shared" si="8"/>
        <v>7361</v>
      </c>
      <c r="N24" s="12">
        <f t="shared" si="7"/>
        <v>587224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47610</v>
      </c>
      <c r="C25" s="14">
        <v>39503</v>
      </c>
      <c r="D25" s="14">
        <v>34387</v>
      </c>
      <c r="E25" s="14">
        <v>7936</v>
      </c>
      <c r="F25" s="14">
        <v>35752</v>
      </c>
      <c r="G25" s="14">
        <v>55250</v>
      </c>
      <c r="H25" s="14">
        <v>48341</v>
      </c>
      <c r="I25" s="14">
        <v>34760</v>
      </c>
      <c r="J25" s="14">
        <v>29521</v>
      </c>
      <c r="K25" s="14">
        <v>28159</v>
      </c>
      <c r="L25" s="14">
        <v>9892</v>
      </c>
      <c r="M25" s="14">
        <v>4711</v>
      </c>
      <c r="N25" s="12">
        <f t="shared" si="7"/>
        <v>375822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26781</v>
      </c>
      <c r="C26" s="14">
        <v>22221</v>
      </c>
      <c r="D26" s="14">
        <v>19343</v>
      </c>
      <c r="E26" s="14">
        <v>4464</v>
      </c>
      <c r="F26" s="14">
        <v>20111</v>
      </c>
      <c r="G26" s="14">
        <v>31078</v>
      </c>
      <c r="H26" s="14">
        <v>27192</v>
      </c>
      <c r="I26" s="14">
        <v>19552</v>
      </c>
      <c r="J26" s="14">
        <v>16606</v>
      </c>
      <c r="K26" s="14">
        <v>15839</v>
      </c>
      <c r="L26" s="14">
        <v>5565</v>
      </c>
      <c r="M26" s="14">
        <v>2650</v>
      </c>
      <c r="N26" s="12">
        <f t="shared" si="7"/>
        <v>211402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14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14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</row>
    <row r="34" spans="1:14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998569.4362308399</v>
      </c>
      <c r="C36" s="61">
        <f aca="true" t="shared" si="9" ref="C36:M36">C37+C38+C39+C40</f>
        <v>716093.8047999999</v>
      </c>
      <c r="D36" s="61">
        <f t="shared" si="9"/>
        <v>651854.9524926001</v>
      </c>
      <c r="E36" s="61">
        <f t="shared" si="9"/>
        <v>162839.3386832</v>
      </c>
      <c r="F36" s="61">
        <f t="shared" si="9"/>
        <v>654394.9535231</v>
      </c>
      <c r="G36" s="61">
        <f t="shared" si="9"/>
        <v>835388.1440000001</v>
      </c>
      <c r="H36" s="61">
        <f t="shared" si="9"/>
        <v>897933.6440000001</v>
      </c>
      <c r="I36" s="61">
        <f t="shared" si="9"/>
        <v>782491.8716977999</v>
      </c>
      <c r="J36" s="61">
        <f t="shared" si="9"/>
        <v>632990.0413314999</v>
      </c>
      <c r="K36" s="61">
        <f t="shared" si="9"/>
        <v>727730.71096256</v>
      </c>
      <c r="L36" s="61">
        <f t="shared" si="9"/>
        <v>361531.43693574</v>
      </c>
      <c r="M36" s="61">
        <f t="shared" si="9"/>
        <v>204064.19903808</v>
      </c>
      <c r="N36" s="61">
        <f>N37+N38+N39+N40</f>
        <v>7625882.53369542</v>
      </c>
    </row>
    <row r="37" spans="1:14" ht="18.75" customHeight="1">
      <c r="A37" s="58" t="s">
        <v>56</v>
      </c>
      <c r="B37" s="55">
        <f aca="true" t="shared" si="10" ref="B37:M37">B29*B7</f>
        <v>998605.7082</v>
      </c>
      <c r="C37" s="55">
        <f t="shared" si="10"/>
        <v>715983.0928</v>
      </c>
      <c r="D37" s="55">
        <f t="shared" si="10"/>
        <v>641893.212</v>
      </c>
      <c r="E37" s="55">
        <f t="shared" si="10"/>
        <v>162630.7166</v>
      </c>
      <c r="F37" s="55">
        <f t="shared" si="10"/>
        <v>654354.4512</v>
      </c>
      <c r="G37" s="55">
        <f t="shared" si="10"/>
        <v>835467.336</v>
      </c>
      <c r="H37" s="55">
        <f t="shared" si="10"/>
        <v>897797.78</v>
      </c>
      <c r="I37" s="55">
        <f t="shared" si="10"/>
        <v>782449.6211999999</v>
      </c>
      <c r="J37" s="55">
        <f t="shared" si="10"/>
        <v>632884.3075</v>
      </c>
      <c r="K37" s="55">
        <f t="shared" si="10"/>
        <v>727504.5372</v>
      </c>
      <c r="L37" s="55">
        <f t="shared" si="10"/>
        <v>361432.0122</v>
      </c>
      <c r="M37" s="55">
        <f t="shared" si="10"/>
        <v>204016.3008</v>
      </c>
      <c r="N37" s="57">
        <f>SUM(B37:M37)</f>
        <v>7615019.075700001</v>
      </c>
    </row>
    <row r="38" spans="1:14" ht="18.75" customHeight="1">
      <c r="A38" s="58" t="s">
        <v>57</v>
      </c>
      <c r="B38" s="55">
        <f aca="true" t="shared" si="11" ref="B38:M38">B30*B7</f>
        <v>-3293.35196916</v>
      </c>
      <c r="C38" s="55">
        <f t="shared" si="11"/>
        <v>-2367.408</v>
      </c>
      <c r="D38" s="55">
        <f t="shared" si="11"/>
        <v>-2119.2595074</v>
      </c>
      <c r="E38" s="55">
        <f t="shared" si="11"/>
        <v>-437.6579168</v>
      </c>
      <c r="F38" s="55">
        <f t="shared" si="11"/>
        <v>-2120.8976769</v>
      </c>
      <c r="G38" s="55">
        <f t="shared" si="11"/>
        <v>-2741.3520000000003</v>
      </c>
      <c r="H38" s="55">
        <f t="shared" si="11"/>
        <v>-2761.696</v>
      </c>
      <c r="I38" s="55">
        <f t="shared" si="11"/>
        <v>-2504.3495022</v>
      </c>
      <c r="J38" s="55">
        <f t="shared" si="11"/>
        <v>-2012.8661685</v>
      </c>
      <c r="K38" s="55">
        <f t="shared" si="11"/>
        <v>-2376.06623744</v>
      </c>
      <c r="L38" s="55">
        <f t="shared" si="11"/>
        <v>-1171.73526426</v>
      </c>
      <c r="M38" s="55">
        <f t="shared" si="11"/>
        <v>-671.14176192</v>
      </c>
      <c r="N38" s="25">
        <f>SUM(B38:M38)</f>
        <v>-24577.782004580004</v>
      </c>
    </row>
    <row r="39" spans="1:14" ht="18.75" customHeight="1">
      <c r="A39" s="58" t="s">
        <v>58</v>
      </c>
      <c r="B39" s="55">
        <f aca="true" t="shared" si="12" ref="B39:M39">B32</f>
        <v>3257.0800000000004</v>
      </c>
      <c r="C39" s="55">
        <f t="shared" si="12"/>
        <v>2478.1200000000003</v>
      </c>
      <c r="D39" s="55">
        <f t="shared" si="12"/>
        <v>2161.4</v>
      </c>
      <c r="E39" s="55">
        <f t="shared" si="12"/>
        <v>646.2800000000001</v>
      </c>
      <c r="F39" s="55">
        <f t="shared" si="12"/>
        <v>2161.4</v>
      </c>
      <c r="G39" s="55">
        <f t="shared" si="12"/>
        <v>2662.1600000000003</v>
      </c>
      <c r="H39" s="55">
        <f t="shared" si="12"/>
        <v>2897.56</v>
      </c>
      <c r="I39" s="55">
        <f t="shared" si="12"/>
        <v>2546.6000000000004</v>
      </c>
      <c r="J39" s="55">
        <f t="shared" si="12"/>
        <v>2118.6</v>
      </c>
      <c r="K39" s="55">
        <f t="shared" si="12"/>
        <v>2602.2400000000002</v>
      </c>
      <c r="L39" s="55">
        <f t="shared" si="12"/>
        <v>1271.16</v>
      </c>
      <c r="M39" s="55">
        <f t="shared" si="12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-75704.32</v>
      </c>
      <c r="C42" s="25">
        <f aca="true" t="shared" si="13" ref="C42:M42">+C43+C46+C54+C55</f>
        <v>-77092.64</v>
      </c>
      <c r="D42" s="25">
        <f t="shared" si="13"/>
        <v>-49380.64</v>
      </c>
      <c r="E42" s="25">
        <f t="shared" si="13"/>
        <v>-9083</v>
      </c>
      <c r="F42" s="25">
        <f t="shared" si="13"/>
        <v>-42554.8</v>
      </c>
      <c r="G42" s="25">
        <f t="shared" si="13"/>
        <v>-83051.44</v>
      </c>
      <c r="H42" s="25">
        <f t="shared" si="13"/>
        <v>-103610.8</v>
      </c>
      <c r="I42" s="25">
        <f t="shared" si="13"/>
        <v>-46508.32</v>
      </c>
      <c r="J42" s="25">
        <f t="shared" si="13"/>
        <v>-62818.04</v>
      </c>
      <c r="K42" s="25">
        <f t="shared" si="13"/>
        <v>-49604.840000000004</v>
      </c>
      <c r="L42" s="25">
        <f t="shared" si="13"/>
        <v>-36801.2</v>
      </c>
      <c r="M42" s="25">
        <f t="shared" si="13"/>
        <v>-22861.8</v>
      </c>
      <c r="N42" s="25">
        <f>+N43+N46+N54+N55</f>
        <v>-659071.84</v>
      </c>
    </row>
    <row r="43" spans="1:14" ht="18.75" customHeight="1">
      <c r="A43" s="17" t="s">
        <v>61</v>
      </c>
      <c r="B43" s="26">
        <f>B44+B45</f>
        <v>-75494.6</v>
      </c>
      <c r="C43" s="26">
        <f>C44+C45</f>
        <v>-76972.8</v>
      </c>
      <c r="D43" s="26">
        <f>D44+D45</f>
        <v>-49282.2</v>
      </c>
      <c r="E43" s="26">
        <f>E44+E45</f>
        <v>-9040.2</v>
      </c>
      <c r="F43" s="26">
        <f aca="true" t="shared" si="14" ref="F43:M43">F44+F45</f>
        <v>-42533.4</v>
      </c>
      <c r="G43" s="26">
        <f t="shared" si="14"/>
        <v>-82995.8</v>
      </c>
      <c r="H43" s="26">
        <f t="shared" si="14"/>
        <v>-103610.8</v>
      </c>
      <c r="I43" s="26">
        <f t="shared" si="14"/>
        <v>-46405.6</v>
      </c>
      <c r="J43" s="26">
        <f t="shared" si="14"/>
        <v>-62612.6</v>
      </c>
      <c r="K43" s="26">
        <f t="shared" si="14"/>
        <v>-49506.4</v>
      </c>
      <c r="L43" s="26">
        <f t="shared" si="14"/>
        <v>-36715.6</v>
      </c>
      <c r="M43" s="26">
        <f t="shared" si="14"/>
        <v>-22819</v>
      </c>
      <c r="N43" s="25">
        <f aca="true" t="shared" si="15" ref="N43:N55">SUM(B43:M43)</f>
        <v>-657989</v>
      </c>
    </row>
    <row r="44" spans="1:25" ht="18.75" customHeight="1">
      <c r="A44" s="13" t="s">
        <v>62</v>
      </c>
      <c r="B44" s="20">
        <f>ROUND(-B9*$D$3,2)</f>
        <v>-75494.6</v>
      </c>
      <c r="C44" s="20">
        <f>ROUND(-C9*$D$3,2)</f>
        <v>-76972.8</v>
      </c>
      <c r="D44" s="20">
        <f>ROUND(-D9*$D$3,2)</f>
        <v>-49282.2</v>
      </c>
      <c r="E44" s="20">
        <f>ROUND(-E9*$D$3,2)</f>
        <v>-9040.2</v>
      </c>
      <c r="F44" s="20">
        <f aca="true" t="shared" si="16" ref="F44:M44">ROUND(-F9*$D$3,2)</f>
        <v>-42533.4</v>
      </c>
      <c r="G44" s="20">
        <f t="shared" si="16"/>
        <v>-82995.8</v>
      </c>
      <c r="H44" s="20">
        <f t="shared" si="16"/>
        <v>-103610.8</v>
      </c>
      <c r="I44" s="20">
        <f t="shared" si="16"/>
        <v>-46405.6</v>
      </c>
      <c r="J44" s="20">
        <f t="shared" si="16"/>
        <v>-62612.6</v>
      </c>
      <c r="K44" s="20">
        <f t="shared" si="16"/>
        <v>-49506.4</v>
      </c>
      <c r="L44" s="20">
        <f t="shared" si="16"/>
        <v>-36715.6</v>
      </c>
      <c r="M44" s="20">
        <f t="shared" si="16"/>
        <v>-22819</v>
      </c>
      <c r="N44" s="47">
        <f t="shared" si="15"/>
        <v>-657989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8" ref="C46:M46">SUM(C47:C53)</f>
        <v>-119.84</v>
      </c>
      <c r="D46" s="26">
        <f t="shared" si="18"/>
        <v>-98.44</v>
      </c>
      <c r="E46" s="26">
        <f t="shared" si="18"/>
        <v>-42.8</v>
      </c>
      <c r="F46" s="26">
        <f t="shared" si="18"/>
        <v>-21.4</v>
      </c>
      <c r="G46" s="26">
        <f t="shared" si="18"/>
        <v>-55.64</v>
      </c>
      <c r="H46" s="26">
        <f t="shared" si="18"/>
        <v>0</v>
      </c>
      <c r="I46" s="26">
        <f t="shared" si="18"/>
        <v>-102.72</v>
      </c>
      <c r="J46" s="26">
        <f t="shared" si="18"/>
        <v>-205.44</v>
      </c>
      <c r="K46" s="26">
        <f t="shared" si="18"/>
        <v>-98.44</v>
      </c>
      <c r="L46" s="26">
        <f t="shared" si="18"/>
        <v>-85.6</v>
      </c>
      <c r="M46" s="26">
        <f t="shared" si="18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5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5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9" ref="B57:M57">+B36+B42</f>
        <v>922865.1162308399</v>
      </c>
      <c r="C57" s="29">
        <f t="shared" si="19"/>
        <v>639001.1647999999</v>
      </c>
      <c r="D57" s="29">
        <f t="shared" si="19"/>
        <v>602474.3124926001</v>
      </c>
      <c r="E57" s="29">
        <f t="shared" si="19"/>
        <v>153756.3386832</v>
      </c>
      <c r="F57" s="29">
        <f t="shared" si="19"/>
        <v>611840.1535231</v>
      </c>
      <c r="G57" s="29">
        <f t="shared" si="19"/>
        <v>752336.7040000001</v>
      </c>
      <c r="H57" s="29">
        <f t="shared" si="19"/>
        <v>794322.844</v>
      </c>
      <c r="I57" s="29">
        <f t="shared" si="19"/>
        <v>735983.5516977999</v>
      </c>
      <c r="J57" s="29">
        <f t="shared" si="19"/>
        <v>570172.0013314999</v>
      </c>
      <c r="K57" s="29">
        <f t="shared" si="19"/>
        <v>678125.8709625601</v>
      </c>
      <c r="L57" s="29">
        <f t="shared" si="19"/>
        <v>324730.23693574</v>
      </c>
      <c r="M57" s="29">
        <f t="shared" si="19"/>
        <v>181202.39903808</v>
      </c>
      <c r="N57" s="29">
        <f>SUM(B57:M57)</f>
        <v>6966810.693695421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6" ht="18.75" customHeight="1">
      <c r="A60" s="2" t="s">
        <v>75</v>
      </c>
      <c r="B60" s="36">
        <f>SUM(B61:B74)</f>
        <v>922865.1200000001</v>
      </c>
      <c r="C60" s="36">
        <f aca="true" t="shared" si="20" ref="C60:M60">SUM(C61:C74)</f>
        <v>639001.16</v>
      </c>
      <c r="D60" s="36">
        <f t="shared" si="20"/>
        <v>602474.31</v>
      </c>
      <c r="E60" s="36">
        <f t="shared" si="20"/>
        <v>153756.34</v>
      </c>
      <c r="F60" s="36">
        <f t="shared" si="20"/>
        <v>611840.15</v>
      </c>
      <c r="G60" s="36">
        <f t="shared" si="20"/>
        <v>752336.71</v>
      </c>
      <c r="H60" s="36">
        <f t="shared" si="20"/>
        <v>794322.8400000001</v>
      </c>
      <c r="I60" s="36">
        <f t="shared" si="20"/>
        <v>735983.56</v>
      </c>
      <c r="J60" s="36">
        <f t="shared" si="20"/>
        <v>570172</v>
      </c>
      <c r="K60" s="36">
        <f t="shared" si="20"/>
        <v>678125.87</v>
      </c>
      <c r="L60" s="36">
        <f t="shared" si="20"/>
        <v>324730.23</v>
      </c>
      <c r="M60" s="36">
        <f t="shared" si="20"/>
        <v>181202.4</v>
      </c>
      <c r="N60" s="29">
        <f>SUM(N61:N74)</f>
        <v>6966810.6899999995</v>
      </c>
      <c r="P60" s="67"/>
    </row>
    <row r="61" spans="1:15" ht="18.75" customHeight="1">
      <c r="A61" s="17" t="s">
        <v>76</v>
      </c>
      <c r="B61" s="36">
        <v>189328.95</v>
      </c>
      <c r="C61" s="36">
        <v>183725.54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373054.49</v>
      </c>
      <c r="O61"/>
    </row>
    <row r="62" spans="1:15" ht="18.75" customHeight="1">
      <c r="A62" s="17" t="s">
        <v>77</v>
      </c>
      <c r="B62" s="36">
        <v>733536.17</v>
      </c>
      <c r="C62" s="36">
        <v>455275.62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1188811.79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602474.31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602474.31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153756.34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153756.34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611840.15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611840.15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752336.71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752336.71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610492.3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610492.3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183830.54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183830.54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735983.56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735983.56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570172</v>
      </c>
      <c r="K70" s="35">
        <v>0</v>
      </c>
      <c r="L70" s="35">
        <v>0</v>
      </c>
      <c r="M70" s="35">
        <v>0</v>
      </c>
      <c r="N70" s="29">
        <f t="shared" si="21"/>
        <v>570172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678125.87</v>
      </c>
      <c r="L71" s="35">
        <v>0</v>
      </c>
      <c r="M71" s="62"/>
      <c r="N71" s="26">
        <f t="shared" si="21"/>
        <v>678125.87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324730.23</v>
      </c>
      <c r="M72" s="35">
        <v>0</v>
      </c>
      <c r="N72" s="29">
        <f t="shared" si="21"/>
        <v>324730.23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181202.4</v>
      </c>
      <c r="N73" s="26">
        <f t="shared" si="21"/>
        <v>181202.4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2.086252635411645</v>
      </c>
      <c r="C78" s="45">
        <v>2.0781833880711997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1.8315161463071943</v>
      </c>
      <c r="C79" s="45">
        <v>1.7271011205882751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1.681110358182228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2.337194303147561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1.961721416392671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1.5541526715285015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1.830738346149536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1.7892319107236387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1.7772959647530724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2.0018343838063912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1.9142949498694222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2.2735252420212806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2.226122518633329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2016-04-20T18:34:25Z</dcterms:modified>
  <cp:category/>
  <cp:version/>
  <cp:contentType/>
  <cp:contentStatus/>
</cp:coreProperties>
</file>