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<sst xmlns="http://schemas.openxmlformats.org/spreadsheetml/2006/main" count="105" uniqueCount="103">
  <si>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</si>
  <si>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</si>
  <si>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</si>
  <si>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</si>
  <si>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</si>
  <si>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</si>
  <si>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</si>
  <si>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</si>
  <si>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</si>
  <si>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</si>
  <si>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</si>
  <si>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</si>
  <si>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</si>
  <si>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</si>
  <si>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</si>
  <si>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</si>
  <si>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</si>
  <si>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</si>
  <si>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</si>
  <si>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</si>
  <si>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</si>
  <si>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</si>
  <si>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</si>
  <si>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</si>
  <si>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</si>
  <si>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</si>
  <si>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</si>
  <si>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</si>
  <si>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</si>
  <si>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</si>
  <si>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</si>
  <si>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</si>
  <si>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</si>
  <si>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</si>
  <si>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</si>
  <si>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</si>
  <si>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</si>
  <si>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</si>
  <si>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</si>
  <si>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</si>
  <si>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</si>
  <si>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</si>
  <si>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</si>
  <si>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</si>
  <si>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</si>
  <si>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</si>
  <si>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</si>
  <si>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</si>
  <si>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06/04/16 - VENCIMENTO 13/04/16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</si>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</sst>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375" style="1" bestFit="1" customWidth="1"/>
    <col min="16" max="16384" width="9.00390625" style="1" customWidth="1"/>
  </cols>
  <sheetData>
    <row r="1" spans="1:14" ht="21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43</v>
      </c>
      <c r="C5" s="4" t="s">
        <v>43</v>
      </c>
      <c r="D5" s="4" t="s">
        <v>35</v>
      </c>
      <c r="E5" s="4" t="s">
        <v>46</v>
      </c>
      <c r="F5" s="4" t="s">
        <v>37</v>
      </c>
      <c r="G5" s="4" t="s">
        <v>45</v>
      </c>
      <c r="H5" s="4" t="s">
        <v>38</v>
      </c>
      <c r="I5" s="4" t="s">
        <v>39</v>
      </c>
      <c r="J5" s="4" t="s">
        <v>40</v>
      </c>
      <c r="K5" s="4" t="s">
        <v>39</v>
      </c>
      <c r="L5" s="4" t="s">
        <v>41</v>
      </c>
      <c r="M5" s="4" t="s">
        <v>42</v>
      </c>
      <c r="N5" s="71"/>
    </row>
    <row r="6" spans="1:14" ht="20.25" customHeight="1">
      <c r="A6" s="71"/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34</v>
      </c>
      <c r="I6" s="3" t="s">
        <v>29</v>
      </c>
      <c r="J6" s="3" t="s">
        <v>31</v>
      </c>
      <c r="K6" s="3" t="s">
        <v>30</v>
      </c>
      <c r="L6" s="3" t="s">
        <v>32</v>
      </c>
      <c r="M6" s="3" t="s">
        <v>33</v>
      </c>
      <c r="N6" s="71"/>
    </row>
    <row r="7" spans="1:14" ht="18.75" customHeight="1">
      <c r="A7" s="9" t="s">
        <v>3</v>
      </c>
      <c r="B7" s="10">
        <f>B8+B20+B24</f>
        <v>540326</v>
      </c>
      <c r="C7" s="10">
        <f>C8+C20+C24</f>
        <v>400151</v>
      </c>
      <c r="D7" s="10">
        <f>D8+D20+D24</f>
        <v>400864</v>
      </c>
      <c r="E7" s="10">
        <f>E8+E20+E24</f>
        <v>67633</v>
      </c>
      <c r="F7" s="10">
        <f aca="true" t="shared" si="0" ref="F7:M7">F8+F20+F24</f>
        <v>331869</v>
      </c>
      <c r="G7" s="10">
        <f t="shared" si="0"/>
        <v>545148</v>
      </c>
      <c r="H7" s="10">
        <f t="shared" si="0"/>
        <v>501336</v>
      </c>
      <c r="I7" s="10">
        <f t="shared" si="0"/>
        <v>443487</v>
      </c>
      <c r="J7" s="10">
        <f t="shared" si="0"/>
        <v>327256</v>
      </c>
      <c r="K7" s="10">
        <f t="shared" si="0"/>
        <v>389483</v>
      </c>
      <c r="L7" s="10">
        <f t="shared" si="0"/>
        <v>160608</v>
      </c>
      <c r="M7" s="10">
        <f t="shared" si="0"/>
        <v>90546</v>
      </c>
      <c r="N7" s="10">
        <f>+N8+N20+N24</f>
        <v>4198707</v>
      </c>
    </row>
    <row r="8" spans="1:14" ht="18.75" customHeight="1">
      <c r="A8" s="11" t="s">
        <v>22</v>
      </c>
      <c r="B8" s="12">
        <f>+B9+B12+B16</f>
        <v>313772</v>
      </c>
      <c r="C8" s="12">
        <f>+C9+C12+C16</f>
        <v>243813</v>
      </c>
      <c r="D8" s="12">
        <f>+D9+D12+D16</f>
        <v>255231</v>
      </c>
      <c r="E8" s="12">
        <f>+E9+E12+E16</f>
        <v>41016</v>
      </c>
      <c r="F8" s="12">
        <f aca="true" t="shared" si="1" ref="F8:M8">+F9+F12+F16</f>
        <v>203678</v>
      </c>
      <c r="G8" s="12">
        <f t="shared" si="1"/>
        <v>335486</v>
      </c>
      <c r="H8" s="12">
        <f t="shared" si="1"/>
        <v>295479</v>
      </c>
      <c r="I8" s="12">
        <f t="shared" si="1"/>
        <v>269152</v>
      </c>
      <c r="J8" s="12">
        <f t="shared" si="1"/>
        <v>197834</v>
      </c>
      <c r="K8" s="12">
        <f t="shared" si="1"/>
        <v>225199</v>
      </c>
      <c r="L8" s="12">
        <f t="shared" si="1"/>
        <v>99463</v>
      </c>
      <c r="M8" s="12">
        <f t="shared" si="1"/>
        <v>58602</v>
      </c>
      <c r="N8" s="12">
        <f>SUM(B8:M8)</f>
        <v>2538725</v>
      </c>
    </row>
    <row r="9" spans="1:14" ht="18.75" customHeight="1">
      <c r="A9" s="13" t="s">
        <v>4</v>
      </c>
      <c r="B9" s="14">
        <v>24121</v>
      </c>
      <c r="C9" s="14">
        <v>24082</v>
      </c>
      <c r="D9" s="14">
        <v>15948</v>
      </c>
      <c r="E9" s="14">
        <v>2868</v>
      </c>
      <c r="F9" s="14">
        <v>13188</v>
      </c>
      <c r="G9" s="14">
        <v>25779</v>
      </c>
      <c r="H9" s="14">
        <v>31425</v>
      </c>
      <c r="I9" s="14">
        <v>15014</v>
      </c>
      <c r="J9" s="14">
        <v>19577</v>
      </c>
      <c r="K9" s="14">
        <v>16176</v>
      </c>
      <c r="L9" s="14">
        <v>11291</v>
      </c>
      <c r="M9" s="14">
        <v>6746</v>
      </c>
      <c r="N9" s="12">
        <f aca="true" t="shared" si="2" ref="N9:N19">SUM(B9:M9)</f>
        <v>206215</v>
      </c>
    </row>
    <row r="10" spans="1:14" ht="18.75" customHeight="1">
      <c r="A10" s="15" t="s">
        <v>5</v>
      </c>
      <c r="B10" s="14">
        <f>+B9-B11</f>
        <v>24121</v>
      </c>
      <c r="C10" s="14">
        <f>+C9-C11</f>
        <v>24082</v>
      </c>
      <c r="D10" s="14">
        <f>+D9-D11</f>
        <v>15948</v>
      </c>
      <c r="E10" s="14">
        <f>+E9-E11</f>
        <v>2868</v>
      </c>
      <c r="F10" s="14">
        <f aca="true" t="shared" si="3" ref="F10:M10">+F9-F11</f>
        <v>13188</v>
      </c>
      <c r="G10" s="14">
        <f t="shared" si="3"/>
        <v>25779</v>
      </c>
      <c r="H10" s="14">
        <f t="shared" si="3"/>
        <v>31425</v>
      </c>
      <c r="I10" s="14">
        <f t="shared" si="3"/>
        <v>15014</v>
      </c>
      <c r="J10" s="14">
        <f t="shared" si="3"/>
        <v>19577</v>
      </c>
      <c r="K10" s="14">
        <f t="shared" si="3"/>
        <v>16176</v>
      </c>
      <c r="L10" s="14">
        <f t="shared" si="3"/>
        <v>11291</v>
      </c>
      <c r="M10" s="14">
        <f t="shared" si="3"/>
        <v>6746</v>
      </c>
      <c r="N10" s="12">
        <f t="shared" si="2"/>
        <v>206215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17</v>
      </c>
      <c r="B12" s="14">
        <f>B13+B14+B15</f>
        <v>197813</v>
      </c>
      <c r="C12" s="14">
        <f>C13+C14+C15</f>
        <v>154280</v>
      </c>
      <c r="D12" s="14">
        <f>D13+D14+D15</f>
        <v>177899</v>
      </c>
      <c r="E12" s="14">
        <f>E13+E14+E15</f>
        <v>27516</v>
      </c>
      <c r="F12" s="14">
        <f aca="true" t="shared" si="4" ref="F12:M12">F13+F14+F15</f>
        <v>131360</v>
      </c>
      <c r="G12" s="14">
        <f t="shared" si="4"/>
        <v>221690</v>
      </c>
      <c r="H12" s="14">
        <f t="shared" si="4"/>
        <v>192196</v>
      </c>
      <c r="I12" s="14">
        <f t="shared" si="4"/>
        <v>185519</v>
      </c>
      <c r="J12" s="14">
        <f t="shared" si="4"/>
        <v>130688</v>
      </c>
      <c r="K12" s="14">
        <f t="shared" si="4"/>
        <v>149198</v>
      </c>
      <c r="L12" s="14">
        <f t="shared" si="4"/>
        <v>68344</v>
      </c>
      <c r="M12" s="14">
        <f t="shared" si="4"/>
        <v>40782</v>
      </c>
      <c r="N12" s="12">
        <f t="shared" si="2"/>
        <v>1677285</v>
      </c>
    </row>
    <row r="13" spans="1:14" ht="18.75" customHeight="1">
      <c r="A13" s="15" t="s">
        <v>7</v>
      </c>
      <c r="B13" s="14">
        <v>95510</v>
      </c>
      <c r="C13" s="14">
        <v>75488</v>
      </c>
      <c r="D13" s="14">
        <v>84429</v>
      </c>
      <c r="E13" s="14">
        <v>13452</v>
      </c>
      <c r="F13" s="14">
        <v>62200</v>
      </c>
      <c r="G13" s="14">
        <v>107812</v>
      </c>
      <c r="H13" s="14">
        <v>97773</v>
      </c>
      <c r="I13" s="14">
        <v>93437</v>
      </c>
      <c r="J13" s="14">
        <v>63257</v>
      </c>
      <c r="K13" s="14">
        <v>71900</v>
      </c>
      <c r="L13" s="14">
        <v>32908</v>
      </c>
      <c r="M13" s="14">
        <v>19048</v>
      </c>
      <c r="N13" s="12">
        <f t="shared" si="2"/>
        <v>817214</v>
      </c>
    </row>
    <row r="14" spans="1:14" ht="18.75" customHeight="1">
      <c r="A14" s="15" t="s">
        <v>8</v>
      </c>
      <c r="B14" s="14">
        <v>97003</v>
      </c>
      <c r="C14" s="14">
        <v>72128</v>
      </c>
      <c r="D14" s="14">
        <v>89629</v>
      </c>
      <c r="E14" s="14">
        <v>13114</v>
      </c>
      <c r="F14" s="14">
        <v>64538</v>
      </c>
      <c r="G14" s="14">
        <v>104442</v>
      </c>
      <c r="H14" s="14">
        <v>87649</v>
      </c>
      <c r="I14" s="14">
        <v>88762</v>
      </c>
      <c r="J14" s="14">
        <v>63445</v>
      </c>
      <c r="K14" s="14">
        <v>73772</v>
      </c>
      <c r="L14" s="14">
        <v>33356</v>
      </c>
      <c r="M14" s="14">
        <v>20826</v>
      </c>
      <c r="N14" s="12">
        <f t="shared" si="2"/>
        <v>808664</v>
      </c>
    </row>
    <row r="15" spans="1:14" ht="18.75" customHeight="1">
      <c r="A15" s="15" t="s">
        <v>9</v>
      </c>
      <c r="B15" s="14">
        <v>5300</v>
      </c>
      <c r="C15" s="14">
        <v>6664</v>
      </c>
      <c r="D15" s="14">
        <v>3841</v>
      </c>
      <c r="E15" s="14">
        <v>950</v>
      </c>
      <c r="F15" s="14">
        <v>4622</v>
      </c>
      <c r="G15" s="14">
        <v>9436</v>
      </c>
      <c r="H15" s="14">
        <v>6774</v>
      </c>
      <c r="I15" s="14">
        <v>3320</v>
      </c>
      <c r="J15" s="14">
        <v>3986</v>
      </c>
      <c r="K15" s="14">
        <v>3526</v>
      </c>
      <c r="L15" s="14">
        <v>2080</v>
      </c>
      <c r="M15" s="14">
        <v>908</v>
      </c>
      <c r="N15" s="12">
        <f t="shared" si="2"/>
        <v>51407</v>
      </c>
    </row>
    <row r="16" spans="1:14" ht="18.75" customHeight="1">
      <c r="A16" s="16" t="s">
        <v>21</v>
      </c>
      <c r="B16" s="14">
        <f>B17+B18+B19</f>
        <v>91838</v>
      </c>
      <c r="C16" s="14">
        <f>C17+C18+C19</f>
        <v>65451</v>
      </c>
      <c r="D16" s="14">
        <f>D17+D18+D19</f>
        <v>61384</v>
      </c>
      <c r="E16" s="14">
        <f>E17+E18+E19</f>
        <v>10632</v>
      </c>
      <c r="F16" s="14">
        <f aca="true" t="shared" si="5" ref="F16:M16">F17+F18+F19</f>
        <v>59130</v>
      </c>
      <c r="G16" s="14">
        <f t="shared" si="5"/>
        <v>88017</v>
      </c>
      <c r="H16" s="14">
        <f t="shared" si="5"/>
        <v>71858</v>
      </c>
      <c r="I16" s="14">
        <f t="shared" si="5"/>
        <v>68619</v>
      </c>
      <c r="J16" s="14">
        <f t="shared" si="5"/>
        <v>47569</v>
      </c>
      <c r="K16" s="14">
        <f t="shared" si="5"/>
        <v>59825</v>
      </c>
      <c r="L16" s="14">
        <f t="shared" si="5"/>
        <v>19828</v>
      </c>
      <c r="M16" s="14">
        <f t="shared" si="5"/>
        <v>11074</v>
      </c>
      <c r="N16" s="12">
        <f t="shared" si="2"/>
        <v>655225</v>
      </c>
    </row>
    <row r="17" spans="1:14" ht="18.75" customHeight="1">
      <c r="A17" s="15" t="s">
        <v>18</v>
      </c>
      <c r="B17" s="14">
        <v>14256</v>
      </c>
      <c r="C17" s="14">
        <v>10711</v>
      </c>
      <c r="D17" s="14">
        <v>10009</v>
      </c>
      <c r="E17" s="14">
        <v>1671</v>
      </c>
      <c r="F17" s="14">
        <v>9075</v>
      </c>
      <c r="G17" s="14">
        <v>15378</v>
      </c>
      <c r="H17" s="14">
        <v>13154</v>
      </c>
      <c r="I17" s="14">
        <v>12999</v>
      </c>
      <c r="J17" s="14">
        <v>8977</v>
      </c>
      <c r="K17" s="14">
        <v>11454</v>
      </c>
      <c r="L17" s="14">
        <v>4135</v>
      </c>
      <c r="M17" s="14">
        <v>2014</v>
      </c>
      <c r="N17" s="12">
        <f t="shared" si="2"/>
        <v>113833</v>
      </c>
    </row>
    <row r="18" spans="1:14" ht="18.75" customHeight="1">
      <c r="A18" s="15" t="s">
        <v>19</v>
      </c>
      <c r="B18" s="14">
        <v>6407</v>
      </c>
      <c r="C18" s="14">
        <v>2865</v>
      </c>
      <c r="D18" s="14">
        <v>5601</v>
      </c>
      <c r="E18" s="14">
        <v>689</v>
      </c>
      <c r="F18" s="14">
        <v>3596</v>
      </c>
      <c r="G18" s="14">
        <v>5773</v>
      </c>
      <c r="H18" s="14">
        <v>5262</v>
      </c>
      <c r="I18" s="14">
        <v>6181</v>
      </c>
      <c r="J18" s="14">
        <v>4101</v>
      </c>
      <c r="K18" s="14">
        <v>5945</v>
      </c>
      <c r="L18" s="14">
        <v>1860</v>
      </c>
      <c r="M18" s="14">
        <v>965</v>
      </c>
      <c r="N18" s="12">
        <f t="shared" si="2"/>
        <v>49245</v>
      </c>
    </row>
    <row r="19" spans="1:14" ht="18.75" customHeight="1">
      <c r="A19" s="15" t="s">
        <v>20</v>
      </c>
      <c r="B19" s="14">
        <v>71175</v>
      </c>
      <c r="C19" s="14">
        <v>51875</v>
      </c>
      <c r="D19" s="14">
        <v>45774</v>
      </c>
      <c r="E19" s="14">
        <v>8272</v>
      </c>
      <c r="F19" s="14">
        <v>46459</v>
      </c>
      <c r="G19" s="14">
        <v>66866</v>
      </c>
      <c r="H19" s="14">
        <v>53442</v>
      </c>
      <c r="I19" s="14">
        <v>49439</v>
      </c>
      <c r="J19" s="14">
        <v>34491</v>
      </c>
      <c r="K19" s="14">
        <v>42426</v>
      </c>
      <c r="L19" s="14">
        <v>13833</v>
      </c>
      <c r="M19" s="14">
        <v>8095</v>
      </c>
      <c r="N19" s="12">
        <f t="shared" si="2"/>
        <v>492147</v>
      </c>
    </row>
    <row r="20" spans="1:14" ht="18.75" customHeight="1">
      <c r="A20" s="17" t="s">
        <v>10</v>
      </c>
      <c r="B20" s="18">
        <f>B21+B22+B23</f>
        <v>147033</v>
      </c>
      <c r="C20" s="18">
        <f>C21+C22+C23</f>
        <v>91776</v>
      </c>
      <c r="D20" s="18">
        <f>D21+D22+D23</f>
        <v>85229</v>
      </c>
      <c r="E20" s="18">
        <f>E21+E22+E23</f>
        <v>14093</v>
      </c>
      <c r="F20" s="18">
        <f aca="true" t="shared" si="6" ref="F20:M20">F21+F22+F23</f>
        <v>70125</v>
      </c>
      <c r="G20" s="18">
        <f t="shared" si="6"/>
        <v>117606</v>
      </c>
      <c r="H20" s="18">
        <f t="shared" si="6"/>
        <v>125252</v>
      </c>
      <c r="I20" s="18">
        <f t="shared" si="6"/>
        <v>116874</v>
      </c>
      <c r="J20" s="18">
        <f t="shared" si="6"/>
        <v>79106</v>
      </c>
      <c r="K20" s="18">
        <f t="shared" si="6"/>
        <v>116119</v>
      </c>
      <c r="L20" s="18">
        <f t="shared" si="6"/>
        <v>45025</v>
      </c>
      <c r="M20" s="18">
        <f t="shared" si="6"/>
        <v>24325</v>
      </c>
      <c r="N20" s="12">
        <f aca="true" t="shared" si="7" ref="N20:N26">SUM(B20:M20)</f>
        <v>1032563</v>
      </c>
    </row>
    <row r="21" spans="1:14" ht="18.75" customHeight="1">
      <c r="A21" s="13" t="s">
        <v>11</v>
      </c>
      <c r="B21" s="14">
        <v>77049</v>
      </c>
      <c r="C21" s="14">
        <v>50447</v>
      </c>
      <c r="D21" s="14">
        <v>45425</v>
      </c>
      <c r="E21" s="14">
        <v>7729</v>
      </c>
      <c r="F21" s="14">
        <v>37604</v>
      </c>
      <c r="G21" s="14">
        <v>64905</v>
      </c>
      <c r="H21" s="14">
        <v>71565</v>
      </c>
      <c r="I21" s="14">
        <v>64607</v>
      </c>
      <c r="J21" s="14">
        <v>42804</v>
      </c>
      <c r="K21" s="14">
        <v>61670</v>
      </c>
      <c r="L21" s="14">
        <v>24202</v>
      </c>
      <c r="M21" s="14">
        <v>12719</v>
      </c>
      <c r="N21" s="12">
        <f t="shared" si="7"/>
        <v>560726</v>
      </c>
    </row>
    <row r="22" spans="1:14" ht="18.75" customHeight="1">
      <c r="A22" s="13" t="s">
        <v>12</v>
      </c>
      <c r="B22" s="14">
        <v>67235</v>
      </c>
      <c r="C22" s="14">
        <v>38858</v>
      </c>
      <c r="D22" s="14">
        <v>38311</v>
      </c>
      <c r="E22" s="14">
        <v>6024</v>
      </c>
      <c r="F22" s="14">
        <v>30878</v>
      </c>
      <c r="G22" s="14">
        <v>49337</v>
      </c>
      <c r="H22" s="14">
        <v>51038</v>
      </c>
      <c r="I22" s="14">
        <v>50415</v>
      </c>
      <c r="J22" s="14">
        <v>34604</v>
      </c>
      <c r="K22" s="14">
        <v>52412</v>
      </c>
      <c r="L22" s="14">
        <v>19919</v>
      </c>
      <c r="M22" s="14">
        <v>11215</v>
      </c>
      <c r="N22" s="12">
        <f t="shared" si="7"/>
        <v>450246</v>
      </c>
    </row>
    <row r="23" spans="1:14" ht="18.75" customHeight="1">
      <c r="A23" s="13" t="s">
        <v>13</v>
      </c>
      <c r="B23" s="14">
        <v>2749</v>
      </c>
      <c r="C23" s="14">
        <v>2471</v>
      </c>
      <c r="D23" s="14">
        <v>1493</v>
      </c>
      <c r="E23" s="14">
        <v>340</v>
      </c>
      <c r="F23" s="14">
        <v>1643</v>
      </c>
      <c r="G23" s="14">
        <v>3364</v>
      </c>
      <c r="H23" s="14">
        <v>2649</v>
      </c>
      <c r="I23" s="14">
        <v>1852</v>
      </c>
      <c r="J23" s="14">
        <v>1698</v>
      </c>
      <c r="K23" s="14">
        <v>2037</v>
      </c>
      <c r="L23" s="14">
        <v>904</v>
      </c>
      <c r="M23" s="14">
        <v>391</v>
      </c>
      <c r="N23" s="12">
        <f t="shared" si="7"/>
        <v>21591</v>
      </c>
    </row>
    <row r="24" spans="1:14" ht="18.75" customHeight="1">
      <c r="A24" s="17" t="s">
        <v>14</v>
      </c>
      <c r="B24" s="14">
        <f>B25+B26</f>
        <v>79521</v>
      </c>
      <c r="C24" s="14">
        <f>C25+C26</f>
        <v>64562</v>
      </c>
      <c r="D24" s="14">
        <f>D25+D26</f>
        <v>60404</v>
      </c>
      <c r="E24" s="14">
        <f>E25+E26</f>
        <v>12524</v>
      </c>
      <c r="F24" s="14">
        <f aca="true" t="shared" si="8" ref="F24:M24">F25+F26</f>
        <v>58066</v>
      </c>
      <c r="G24" s="14">
        <f t="shared" si="8"/>
        <v>92056</v>
      </c>
      <c r="H24" s="14">
        <f t="shared" si="8"/>
        <v>80605</v>
      </c>
      <c r="I24" s="14">
        <f t="shared" si="8"/>
        <v>57461</v>
      </c>
      <c r="J24" s="14">
        <f t="shared" si="8"/>
        <v>50316</v>
      </c>
      <c r="K24" s="14">
        <f t="shared" si="8"/>
        <v>48165</v>
      </c>
      <c r="L24" s="14">
        <f t="shared" si="8"/>
        <v>16120</v>
      </c>
      <c r="M24" s="14">
        <f t="shared" si="8"/>
        <v>7619</v>
      </c>
      <c r="N24" s="12">
        <f t="shared" si="7"/>
        <v>627419</v>
      </c>
    </row>
    <row r="25" spans="1:14" ht="18.75" customHeight="1">
      <c r="A25" s="13" t="s">
        <v>15</v>
      </c>
      <c r="B25" s="14">
        <v>50893</v>
      </c>
      <c r="C25" s="14">
        <v>41320</v>
      </c>
      <c r="D25" s="14">
        <v>38659</v>
      </c>
      <c r="E25" s="14">
        <v>8015</v>
      </c>
      <c r="F25" s="14">
        <v>37162</v>
      </c>
      <c r="G25" s="14">
        <v>58916</v>
      </c>
      <c r="H25" s="14">
        <v>51587</v>
      </c>
      <c r="I25" s="14">
        <v>36775</v>
      </c>
      <c r="J25" s="14">
        <v>32202</v>
      </c>
      <c r="K25" s="14">
        <v>30826</v>
      </c>
      <c r="L25" s="14">
        <v>10317</v>
      </c>
      <c r="M25" s="14">
        <v>4876</v>
      </c>
      <c r="N25" s="12">
        <f t="shared" si="7"/>
        <v>401548</v>
      </c>
    </row>
    <row r="26" spans="1:14" ht="18.75" customHeight="1">
      <c r="A26" s="13" t="s">
        <v>16</v>
      </c>
      <c r="B26" s="14">
        <v>28628</v>
      </c>
      <c r="C26" s="14">
        <v>23242</v>
      </c>
      <c r="D26" s="14">
        <v>21745</v>
      </c>
      <c r="E26" s="14">
        <v>4509</v>
      </c>
      <c r="F26" s="14">
        <v>20904</v>
      </c>
      <c r="G26" s="14">
        <v>33140</v>
      </c>
      <c r="H26" s="14">
        <v>29018</v>
      </c>
      <c r="I26" s="14">
        <v>20686</v>
      </c>
      <c r="J26" s="14">
        <v>18114</v>
      </c>
      <c r="K26" s="14">
        <v>17339</v>
      </c>
      <c r="L26" s="14">
        <v>5803</v>
      </c>
      <c r="M26" s="14">
        <v>2743</v>
      </c>
      <c r="N26" s="12">
        <f t="shared" si="7"/>
        <v>225871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14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14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</row>
    <row r="34" spans="1:14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1014804.33477996</v>
      </c>
      <c r="C36" s="61">
        <f aca="true" t="shared" si="9" ref="C36:M36">C37+C38+C39+C40</f>
        <v>726191.2186</v>
      </c>
      <c r="D36" s="61">
        <f t="shared" si="9"/>
        <v>683708.6088431999</v>
      </c>
      <c r="E36" s="61">
        <f t="shared" si="9"/>
        <v>158090.3851472</v>
      </c>
      <c r="F36" s="61">
        <f t="shared" si="9"/>
        <v>651045.62389145</v>
      </c>
      <c r="G36" s="61">
        <f t="shared" si="9"/>
        <v>847205.4416</v>
      </c>
      <c r="H36" s="61">
        <f t="shared" si="9"/>
        <v>912772.2664</v>
      </c>
      <c r="I36" s="61">
        <f t="shared" si="9"/>
        <v>788189.0536465999</v>
      </c>
      <c r="J36" s="61">
        <f t="shared" si="9"/>
        <v>655038.2704808</v>
      </c>
      <c r="K36" s="61">
        <f t="shared" si="9"/>
        <v>745521.4948740801</v>
      </c>
      <c r="L36" s="61">
        <f t="shared" si="9"/>
        <v>365133.6319094399</v>
      </c>
      <c r="M36" s="61">
        <f t="shared" si="9"/>
        <v>201575.29049376</v>
      </c>
      <c r="N36" s="61">
        <f>N37+N38+N39+N40</f>
        <v>7749275.620666489</v>
      </c>
    </row>
    <row r="37" spans="1:14" ht="18.75" customHeight="1">
      <c r="A37" s="58" t="s">
        <v>56</v>
      </c>
      <c r="B37" s="55">
        <f>B29*B7</f>
        <v>1014894.3258</v>
      </c>
      <c r="C37" s="55">
        <f>C29*C7</f>
        <v>726114.0046</v>
      </c>
      <c r="D37" s="55">
        <f>D29*D7</f>
        <v>673852.384</v>
      </c>
      <c r="E37" s="55">
        <f>E29*E7</f>
        <v>157868.9486</v>
      </c>
      <c r="F37" s="55">
        <f>F29*F7</f>
        <v>650994.2304</v>
      </c>
      <c r="G37" s="55">
        <f>G29*G7</f>
        <v>847323.5364</v>
      </c>
      <c r="H37" s="55">
        <f>H29*H7</f>
        <v>912682.188</v>
      </c>
      <c r="I37" s="55">
        <f>I29*I7</f>
        <v>788165.0963999999</v>
      </c>
      <c r="J37" s="55">
        <f>J29*J7</f>
        <v>655002.884</v>
      </c>
      <c r="K37" s="55">
        <f>K29*K7</f>
        <v>745353.6171</v>
      </c>
      <c r="L37" s="55">
        <f>L29*L7</f>
        <v>365045.92319999996</v>
      </c>
      <c r="M37" s="55">
        <f>M29*M7</f>
        <v>201519.1776</v>
      </c>
      <c r="N37" s="57">
        <f>SUM(B37:M37)</f>
        <v>7738816.3160999995</v>
      </c>
    </row>
    <row r="38" spans="1:14" ht="18.75" customHeight="1">
      <c r="A38" s="58" t="s">
        <v>57</v>
      </c>
      <c r="B38" s="55">
        <f>B30*B7</f>
        <v>-3347.07102004</v>
      </c>
      <c r="C38" s="55">
        <f>C30*C7</f>
        <v>-2400.906</v>
      </c>
      <c r="D38" s="55">
        <f>D30*D7</f>
        <v>-2224.7751568</v>
      </c>
      <c r="E38" s="55">
        <f>E30*E7</f>
        <v>-424.8434528</v>
      </c>
      <c r="F38" s="55">
        <f>F30*F7</f>
        <v>-2110.00650855</v>
      </c>
      <c r="G38" s="55">
        <f>G30*G7</f>
        <v>-2780.2548</v>
      </c>
      <c r="H38" s="55">
        <f>H30*H7</f>
        <v>-2807.4816</v>
      </c>
      <c r="I38" s="55">
        <f>I30*I7</f>
        <v>-2522.6427534</v>
      </c>
      <c r="J38" s="55">
        <f>J30*J7</f>
        <v>-2083.2135192</v>
      </c>
      <c r="K38" s="55">
        <f>K30*K7</f>
        <v>-2434.36222592</v>
      </c>
      <c r="L38" s="55">
        <f>L30*L7</f>
        <v>-1183.45129056</v>
      </c>
      <c r="M38" s="55">
        <f>M30*M7</f>
        <v>-662.9271062400001</v>
      </c>
      <c r="N38" s="25">
        <f>SUM(B38:M38)</f>
        <v>-24981.93543351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14" ht="18.75" customHeight="1">
      <c r="A40" s="2" t="s">
        <v>59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-91869.52</v>
      </c>
      <c r="C42" s="25">
        <f aca="true" t="shared" si="11" ref="C42:M42">+C43+C46+C54+C55</f>
        <v>-91631.44</v>
      </c>
      <c r="D42" s="25">
        <f t="shared" si="11"/>
        <v>-60700.840000000004</v>
      </c>
      <c r="E42" s="25">
        <f t="shared" si="11"/>
        <v>-10941.199999999999</v>
      </c>
      <c r="F42" s="25">
        <f t="shared" si="11"/>
        <v>-50135.8</v>
      </c>
      <c r="G42" s="25">
        <f t="shared" si="11"/>
        <v>-98015.84</v>
      </c>
      <c r="H42" s="25">
        <f t="shared" si="11"/>
        <v>-119415</v>
      </c>
      <c r="I42" s="25">
        <f t="shared" si="11"/>
        <v>-57155.92</v>
      </c>
      <c r="J42" s="25">
        <f t="shared" si="11"/>
        <v>-74598.04000000001</v>
      </c>
      <c r="K42" s="25">
        <f t="shared" si="11"/>
        <v>-61567.240000000005</v>
      </c>
      <c r="L42" s="25">
        <f t="shared" si="11"/>
        <v>-42991.4</v>
      </c>
      <c r="M42" s="25">
        <f t="shared" si="11"/>
        <v>-25677.6</v>
      </c>
      <c r="N42" s="25">
        <f>+N43+N46+N54+N55</f>
        <v>-784699.8400000001</v>
      </c>
    </row>
    <row r="43" spans="1:14" ht="18.75" customHeight="1">
      <c r="A43" s="17" t="s">
        <v>61</v>
      </c>
      <c r="B43" s="26">
        <f>B44+B45</f>
        <v>-91659.8</v>
      </c>
      <c r="C43" s="26">
        <f>C44+C45</f>
        <v>-91511.6</v>
      </c>
      <c r="D43" s="26">
        <f>D44+D45</f>
        <v>-60602.4</v>
      </c>
      <c r="E43" s="26">
        <f>E44+E45</f>
        <v>-10898.4</v>
      </c>
      <c r="F43" s="26">
        <f aca="true" t="shared" si="12" ref="F43:M43">F44+F45</f>
        <v>-50114.4</v>
      </c>
      <c r="G43" s="26">
        <f t="shared" si="12"/>
        <v>-97960.2</v>
      </c>
      <c r="H43" s="26">
        <f t="shared" si="12"/>
        <v>-119415</v>
      </c>
      <c r="I43" s="26">
        <f t="shared" si="12"/>
        <v>-57053.2</v>
      </c>
      <c r="J43" s="26">
        <f t="shared" si="12"/>
        <v>-74392.6</v>
      </c>
      <c r="K43" s="26">
        <f t="shared" si="12"/>
        <v>-61468.8</v>
      </c>
      <c r="L43" s="26">
        <f t="shared" si="12"/>
        <v>-42905.8</v>
      </c>
      <c r="M43" s="26">
        <f t="shared" si="12"/>
        <v>-25634.8</v>
      </c>
      <c r="N43" s="25">
        <f aca="true" t="shared" si="13" ref="N43:N55">SUM(B43:M43)</f>
        <v>-783617.0000000001</v>
      </c>
    </row>
    <row r="44" spans="1:14" ht="18.75" customHeight="1">
      <c r="A44" s="13" t="s">
        <v>62</v>
      </c>
      <c r="B44" s="20">
        <f>ROUND(-B9*$D$3,2)</f>
        <v>-91659.8</v>
      </c>
      <c r="C44" s="20">
        <f>ROUND(-C9*$D$3,2)</f>
        <v>-91511.6</v>
      </c>
      <c r="D44" s="20">
        <f>ROUND(-D9*$D$3,2)</f>
        <v>-60602.4</v>
      </c>
      <c r="E44" s="20">
        <f>ROUND(-E9*$D$3,2)</f>
        <v>-10898.4</v>
      </c>
      <c r="F44" s="20">
        <f aca="true" t="shared" si="14" ref="F44:M44">ROUND(-F9*$D$3,2)</f>
        <v>-50114.4</v>
      </c>
      <c r="G44" s="20">
        <f t="shared" si="14"/>
        <v>-97960.2</v>
      </c>
      <c r="H44" s="20">
        <f t="shared" si="14"/>
        <v>-119415</v>
      </c>
      <c r="I44" s="20">
        <f t="shared" si="14"/>
        <v>-57053.2</v>
      </c>
      <c r="J44" s="20">
        <f t="shared" si="14"/>
        <v>-74392.6</v>
      </c>
      <c r="K44" s="20">
        <f t="shared" si="14"/>
        <v>-61468.8</v>
      </c>
      <c r="L44" s="20">
        <f t="shared" si="14"/>
        <v>-42905.8</v>
      </c>
      <c r="M44" s="20">
        <f t="shared" si="14"/>
        <v>-25634.8</v>
      </c>
      <c r="N44" s="47">
        <f t="shared" si="13"/>
        <v>-783617.0000000001</v>
      </c>
    </row>
    <row r="45" spans="1:14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14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</row>
    <row r="48" spans="1:14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</row>
    <row r="49" spans="1:14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</row>
    <row r="50" spans="1:14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</row>
    <row r="51" spans="1:14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</row>
    <row r="52" spans="1:14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</row>
    <row r="53" spans="1:14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</row>
    <row r="54" spans="1:14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</row>
    <row r="55" spans="1:14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15" ht="15.75">
      <c r="A57" s="2" t="s">
        <v>74</v>
      </c>
      <c r="B57" s="29">
        <f aca="true" t="shared" si="17" ref="B57:M57">+B36+B42</f>
        <v>922934.81477996</v>
      </c>
      <c r="C57" s="29">
        <f t="shared" si="17"/>
        <v>634559.7786000001</v>
      </c>
      <c r="D57" s="29">
        <f t="shared" si="17"/>
        <v>623007.7688431999</v>
      </c>
      <c r="E57" s="29">
        <f t="shared" si="17"/>
        <v>147149.18514719998</v>
      </c>
      <c r="F57" s="29">
        <f t="shared" si="17"/>
        <v>600909.82389145</v>
      </c>
      <c r="G57" s="29">
        <f t="shared" si="17"/>
        <v>749189.6016</v>
      </c>
      <c r="H57" s="29">
        <f t="shared" si="17"/>
        <v>793357.2664</v>
      </c>
      <c r="I57" s="29">
        <f t="shared" si="17"/>
        <v>731033.1336465998</v>
      </c>
      <c r="J57" s="29">
        <f t="shared" si="17"/>
        <v>580440.2304807999</v>
      </c>
      <c r="K57" s="29">
        <f t="shared" si="17"/>
        <v>683954.2548740801</v>
      </c>
      <c r="L57" s="29">
        <f t="shared" si="17"/>
        <v>322142.2319094399</v>
      </c>
      <c r="M57" s="29">
        <f t="shared" si="17"/>
        <v>175897.69049376</v>
      </c>
      <c r="N57" s="29">
        <f>SUM(B57:M57)</f>
        <v>6964575.780666489</v>
      </c>
      <c r="O57" s="73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922934.82</v>
      </c>
      <c r="C60" s="36">
        <f aca="true" t="shared" si="18" ref="C60:M60">SUM(C61:C74)</f>
        <v>634559.78</v>
      </c>
      <c r="D60" s="36">
        <f t="shared" si="18"/>
        <v>623007.76</v>
      </c>
      <c r="E60" s="36">
        <f t="shared" si="18"/>
        <v>147149.19</v>
      </c>
      <c r="F60" s="36">
        <f t="shared" si="18"/>
        <v>600909.82</v>
      </c>
      <c r="G60" s="36">
        <f t="shared" si="18"/>
        <v>749189.6</v>
      </c>
      <c r="H60" s="36">
        <f t="shared" si="18"/>
        <v>793357.26</v>
      </c>
      <c r="I60" s="36">
        <f t="shared" si="18"/>
        <v>731033.14</v>
      </c>
      <c r="J60" s="36">
        <f t="shared" si="18"/>
        <v>580440.23</v>
      </c>
      <c r="K60" s="36">
        <f t="shared" si="18"/>
        <v>683954.26</v>
      </c>
      <c r="L60" s="36">
        <f t="shared" si="18"/>
        <v>322142.23</v>
      </c>
      <c r="M60" s="36">
        <f t="shared" si="18"/>
        <v>175897.69</v>
      </c>
      <c r="N60" s="29">
        <f>SUM(N61:N74)</f>
        <v>6964575.78</v>
      </c>
    </row>
    <row r="61" spans="1:14" ht="18.75" customHeight="1">
      <c r="A61" s="17" t="s">
        <v>76</v>
      </c>
      <c r="B61" s="36">
        <v>186597.87</v>
      </c>
      <c r="C61" s="36">
        <v>181068.35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367666.22</v>
      </c>
    </row>
    <row r="62" spans="1:14" ht="18.75" customHeight="1">
      <c r="A62" s="17" t="s">
        <v>77</v>
      </c>
      <c r="B62" s="36">
        <v>736336.95</v>
      </c>
      <c r="C62" s="36">
        <v>453491.43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1189828.38</v>
      </c>
    </row>
    <row r="63" spans="1:14" ht="18.75" customHeight="1">
      <c r="A63" s="17" t="s">
        <v>78</v>
      </c>
      <c r="B63" s="35">
        <v>0</v>
      </c>
      <c r="C63" s="35">
        <v>0</v>
      </c>
      <c r="D63" s="26">
        <v>623007.76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623007.76</v>
      </c>
    </row>
    <row r="64" spans="1:14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147149.19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147149.19</v>
      </c>
    </row>
    <row r="65" spans="1:14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600909.82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600909.82</v>
      </c>
    </row>
    <row r="66" spans="1:14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749189.6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749189.6</v>
      </c>
    </row>
    <row r="67" spans="1:14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612611.71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612611.71</v>
      </c>
    </row>
    <row r="68" spans="1:14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180745.55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180745.55</v>
      </c>
    </row>
    <row r="69" spans="1:14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731033.14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731033.14</v>
      </c>
    </row>
    <row r="70" spans="1:14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580440.23</v>
      </c>
      <c r="K70" s="35">
        <v>0</v>
      </c>
      <c r="L70" s="35">
        <v>0</v>
      </c>
      <c r="M70" s="35">
        <v>0</v>
      </c>
      <c r="N70" s="29">
        <f t="shared" si="19"/>
        <v>580440.23</v>
      </c>
    </row>
    <row r="71" spans="1:14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683954.26</v>
      </c>
      <c r="L71" s="35">
        <v>0</v>
      </c>
      <c r="M71" s="62"/>
      <c r="N71" s="26">
        <f t="shared" si="19"/>
        <v>683954.26</v>
      </c>
    </row>
    <row r="72" spans="1:1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322142.23</v>
      </c>
      <c r="M72" s="35">
        <v>0</v>
      </c>
      <c r="N72" s="29">
        <f t="shared" si="19"/>
        <v>322142.23</v>
      </c>
    </row>
    <row r="73" spans="1:14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175897.69</v>
      </c>
      <c r="N73" s="26">
        <f t="shared" si="19"/>
        <v>175897.69</v>
      </c>
    </row>
    <row r="74" spans="1:14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4" ht="18.75" customHeight="1">
      <c r="A78" s="17" t="s">
        <v>90</v>
      </c>
      <c r="B78" s="45">
        <v>2.0899998443452255</v>
      </c>
      <c r="C78" s="45">
        <v>2.0805614883702206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</row>
    <row r="79" spans="1:14" ht="18.75" customHeight="1">
      <c r="A79" s="17" t="s">
        <v>91</v>
      </c>
      <c r="B79" s="45">
        <v>1.8313966282185083</v>
      </c>
      <c r="C79" s="45">
        <v>1.7270054150016292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</row>
    <row r="80" spans="1:14" ht="18.75" customHeight="1">
      <c r="A80" s="17" t="s">
        <v>92</v>
      </c>
      <c r="B80" s="45">
        <v>0</v>
      </c>
      <c r="C80" s="45">
        <v>0</v>
      </c>
      <c r="D80" s="22">
        <f>(D$37+D$38+D$39)/D$7</f>
        <v>1.6808419035962319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</row>
    <row r="81" spans="1:14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2.337474090269543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</row>
    <row r="82" spans="1:14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1.9617548607777466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</row>
    <row r="83" spans="1:14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1.5540833711212367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</row>
    <row r="84" spans="1:14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1.830335915408485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</row>
    <row r="85" spans="1:14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1.789256723181101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</row>
    <row r="86" spans="1:14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1.7772540201778178</v>
      </c>
      <c r="J86" s="45">
        <v>0</v>
      </c>
      <c r="K86" s="35">
        <v>0</v>
      </c>
      <c r="L86" s="45">
        <v>0</v>
      </c>
      <c r="M86" s="45">
        <v>0</v>
      </c>
      <c r="N86" s="26"/>
    </row>
    <row r="87" spans="1:14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2.0016081308846894</v>
      </c>
      <c r="K87" s="35">
        <v>0</v>
      </c>
      <c r="L87" s="45">
        <v>0</v>
      </c>
      <c r="M87" s="45">
        <v>0</v>
      </c>
      <c r="N87" s="29"/>
    </row>
    <row r="88" spans="1:14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1.9141310272183383</v>
      </c>
      <c r="L88" s="45">
        <v>0</v>
      </c>
      <c r="M88" s="45">
        <v>0</v>
      </c>
      <c r="N88" s="26"/>
    </row>
    <row r="89" spans="1:1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2.2734461042378955</v>
      </c>
      <c r="M89" s="45">
        <v>0</v>
      </c>
      <c r="N89" s="63"/>
    </row>
    <row r="90" spans="1:14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2.226219716980982</v>
      </c>
      <c r="N90" s="51"/>
    </row>
    <row r="91" ht="21" customHeight="1">
      <c r="A91" s="40" t="s">
        <v>47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2016-04-12T20:11:10Z</dcterms:modified>
  <cp:category/>
  <cp:version/>
  <cp:contentType/>
  <cp:contentStatus/>
</cp:coreProperties>
</file>