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<sst xmlns="http://schemas.openxmlformats.org/spreadsheetml/2006/main" count="105" uniqueCount="103">
  <si>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</si>
  <si>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</si>
  <si>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</si>
  <si>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</si>
  <si>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</si>
  <si>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</si>
  <si>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</si>
  <si>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</si>
  <si>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</si>
  <si>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</si>
  <si>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</si>
  <si>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</si>
  <si>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</si>
  <si>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</si>
  <si>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</si>
  <si>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</si>
  <si>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</si>
  <si>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</si>
  <si>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</si>
  <si>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</si>
  <si>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</si>
  <si>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</si>
  <si>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</si>
  <si>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</si>
  <si>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</si>
  <si>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</si>
  <si>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</si>
  <si>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</si>
  <si>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</si>
  <si>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</si>
  <si>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</si>
  <si>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</si>
  <si>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</si>
  <si>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</si>
  <si>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</si>
  <si>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</si>
  <si>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</si>
  <si>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</si>
  <si>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</si>
  <si>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</si>
  <si>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</si>
  <si>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</si>
  <si>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</si>
  <si>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</si>
  <si>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</si>
  <si>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</si>
  <si>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</si>
  <si>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</si>
  <si>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03/04/16 - VENCIMENTO 08/04/16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</si>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</sst>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220697</v>
      </c>
      <c r="C7" s="10">
        <f>C8+C20+C24</f>
        <v>148791</v>
      </c>
      <c r="D7" s="10">
        <f>D8+D20+D24</f>
        <v>180508</v>
      </c>
      <c r="E7" s="10">
        <f>E8+E20+E24</f>
        <v>30979</v>
      </c>
      <c r="F7" s="10">
        <f aca="true" t="shared" si="0" ref="F7:M7">F8+F20+F24</f>
        <v>140167</v>
      </c>
      <c r="G7" s="10">
        <f t="shared" si="0"/>
        <v>211043</v>
      </c>
      <c r="H7" s="10">
        <f t="shared" si="0"/>
        <v>194079</v>
      </c>
      <c r="I7" s="10">
        <f t="shared" si="0"/>
        <v>201881</v>
      </c>
      <c r="J7" s="10">
        <f t="shared" si="0"/>
        <v>147641</v>
      </c>
      <c r="K7" s="10">
        <f t="shared" si="0"/>
        <v>192269</v>
      </c>
      <c r="L7" s="10">
        <f t="shared" si="0"/>
        <v>60666</v>
      </c>
      <c r="M7" s="10">
        <f t="shared" si="0"/>
        <v>29792</v>
      </c>
      <c r="N7" s="10">
        <f>+N8+N20+N24</f>
        <v>1758513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128397</v>
      </c>
      <c r="C8" s="12">
        <f>+C9+C12+C16</f>
        <v>88355</v>
      </c>
      <c r="D8" s="12">
        <f>+D9+D12+D16</f>
        <v>109497</v>
      </c>
      <c r="E8" s="12">
        <f>+E9+E12+E16</f>
        <v>17885</v>
      </c>
      <c r="F8" s="12">
        <f aca="true" t="shared" si="1" ref="F8:M8">+F9+F12+F16</f>
        <v>87547</v>
      </c>
      <c r="G8" s="12">
        <f t="shared" si="1"/>
        <v>129562</v>
      </c>
      <c r="H8" s="12">
        <f t="shared" si="1"/>
        <v>118349</v>
      </c>
      <c r="I8" s="12">
        <f t="shared" si="1"/>
        <v>119310</v>
      </c>
      <c r="J8" s="12">
        <f t="shared" si="1"/>
        <v>88977</v>
      </c>
      <c r="K8" s="12">
        <f t="shared" si="1"/>
        <v>111569</v>
      </c>
      <c r="L8" s="12">
        <f t="shared" si="1"/>
        <v>37388</v>
      </c>
      <c r="M8" s="12">
        <f t="shared" si="1"/>
        <v>19213</v>
      </c>
      <c r="N8" s="12">
        <f>SUM(B8:M8)</f>
        <v>1056049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15260</v>
      </c>
      <c r="C9" s="14">
        <v>13857</v>
      </c>
      <c r="D9" s="14">
        <v>12757</v>
      </c>
      <c r="E9" s="14">
        <v>1890</v>
      </c>
      <c r="F9" s="14">
        <v>11750</v>
      </c>
      <c r="G9" s="14">
        <v>17781</v>
      </c>
      <c r="H9" s="14">
        <v>19567</v>
      </c>
      <c r="I9" s="14">
        <v>10488</v>
      </c>
      <c r="J9" s="14">
        <v>13356</v>
      </c>
      <c r="K9" s="14">
        <v>12194</v>
      </c>
      <c r="L9" s="14">
        <v>5486</v>
      </c>
      <c r="M9" s="14">
        <v>3003</v>
      </c>
      <c r="N9" s="12">
        <f aca="true" t="shared" si="2" ref="N9:N19">SUM(B9:M9)</f>
        <v>137389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15260</v>
      </c>
      <c r="C10" s="14">
        <f>+C9-C11</f>
        <v>13857</v>
      </c>
      <c r="D10" s="14">
        <f>+D9-D11</f>
        <v>12757</v>
      </c>
      <c r="E10" s="14">
        <f>+E9-E11</f>
        <v>1890</v>
      </c>
      <c r="F10" s="14">
        <f aca="true" t="shared" si="3" ref="F10:M10">+F9-F11</f>
        <v>11750</v>
      </c>
      <c r="G10" s="14">
        <f t="shared" si="3"/>
        <v>17781</v>
      </c>
      <c r="H10" s="14">
        <f t="shared" si="3"/>
        <v>19567</v>
      </c>
      <c r="I10" s="14">
        <f t="shared" si="3"/>
        <v>10488</v>
      </c>
      <c r="J10" s="14">
        <f t="shared" si="3"/>
        <v>13356</v>
      </c>
      <c r="K10" s="14">
        <f t="shared" si="3"/>
        <v>12194</v>
      </c>
      <c r="L10" s="14">
        <f t="shared" si="3"/>
        <v>5486</v>
      </c>
      <c r="M10" s="14">
        <f t="shared" si="3"/>
        <v>3003</v>
      </c>
      <c r="N10" s="12">
        <f t="shared" si="2"/>
        <v>137389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76392</v>
      </c>
      <c r="C12" s="14">
        <f>C13+C14+C15</f>
        <v>52026</v>
      </c>
      <c r="D12" s="14">
        <f>D13+D14+D15</f>
        <v>70457</v>
      </c>
      <c r="E12" s="14">
        <f>E13+E14+E15</f>
        <v>11339</v>
      </c>
      <c r="F12" s="14">
        <f aca="true" t="shared" si="4" ref="F12:M12">F13+F14+F15</f>
        <v>52602</v>
      </c>
      <c r="G12" s="14">
        <f t="shared" si="4"/>
        <v>79828</v>
      </c>
      <c r="H12" s="14">
        <f t="shared" si="4"/>
        <v>72476</v>
      </c>
      <c r="I12" s="14">
        <f t="shared" si="4"/>
        <v>79053</v>
      </c>
      <c r="J12" s="14">
        <f t="shared" si="4"/>
        <v>54879</v>
      </c>
      <c r="K12" s="14">
        <f t="shared" si="4"/>
        <v>71912</v>
      </c>
      <c r="L12" s="14">
        <f t="shared" si="4"/>
        <v>24720</v>
      </c>
      <c r="M12" s="14">
        <f t="shared" si="4"/>
        <v>13010</v>
      </c>
      <c r="N12" s="12">
        <f t="shared" si="2"/>
        <v>658694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35739</v>
      </c>
      <c r="C13" s="14">
        <v>25876</v>
      </c>
      <c r="D13" s="14">
        <v>33042</v>
      </c>
      <c r="E13" s="14">
        <v>5332</v>
      </c>
      <c r="F13" s="14">
        <v>25596</v>
      </c>
      <c r="G13" s="14">
        <v>40024</v>
      </c>
      <c r="H13" s="14">
        <v>37504</v>
      </c>
      <c r="I13" s="14">
        <v>39083</v>
      </c>
      <c r="J13" s="14">
        <v>25544</v>
      </c>
      <c r="K13" s="14">
        <v>32458</v>
      </c>
      <c r="L13" s="14">
        <v>10951</v>
      </c>
      <c r="M13" s="14">
        <v>5553</v>
      </c>
      <c r="N13" s="12">
        <f t="shared" si="2"/>
        <v>316702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39490</v>
      </c>
      <c r="C14" s="14">
        <v>24862</v>
      </c>
      <c r="D14" s="14">
        <v>36405</v>
      </c>
      <c r="E14" s="14">
        <v>5771</v>
      </c>
      <c r="F14" s="14">
        <v>25802</v>
      </c>
      <c r="G14" s="14">
        <v>37676</v>
      </c>
      <c r="H14" s="14">
        <v>33494</v>
      </c>
      <c r="I14" s="14">
        <v>39068</v>
      </c>
      <c r="J14" s="14">
        <v>28294</v>
      </c>
      <c r="K14" s="14">
        <v>38458</v>
      </c>
      <c r="L14" s="14">
        <v>13356</v>
      </c>
      <c r="M14" s="14">
        <v>7263</v>
      </c>
      <c r="N14" s="12">
        <f t="shared" si="2"/>
        <v>329939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1163</v>
      </c>
      <c r="C15" s="14">
        <v>1288</v>
      </c>
      <c r="D15" s="14">
        <v>1010</v>
      </c>
      <c r="E15" s="14">
        <v>236</v>
      </c>
      <c r="F15" s="14">
        <v>1204</v>
      </c>
      <c r="G15" s="14">
        <v>2128</v>
      </c>
      <c r="H15" s="14">
        <v>1478</v>
      </c>
      <c r="I15" s="14">
        <v>902</v>
      </c>
      <c r="J15" s="14">
        <v>1041</v>
      </c>
      <c r="K15" s="14">
        <v>996</v>
      </c>
      <c r="L15" s="14">
        <v>413</v>
      </c>
      <c r="M15" s="14">
        <v>194</v>
      </c>
      <c r="N15" s="12">
        <f t="shared" si="2"/>
        <v>12053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36745</v>
      </c>
      <c r="C16" s="14">
        <f>C17+C18+C19</f>
        <v>22472</v>
      </c>
      <c r="D16" s="14">
        <f>D17+D18+D19</f>
        <v>26283</v>
      </c>
      <c r="E16" s="14">
        <f>E17+E18+E19</f>
        <v>4656</v>
      </c>
      <c r="F16" s="14">
        <f aca="true" t="shared" si="5" ref="F16:M16">F17+F18+F19</f>
        <v>23195</v>
      </c>
      <c r="G16" s="14">
        <f t="shared" si="5"/>
        <v>31953</v>
      </c>
      <c r="H16" s="14">
        <f t="shared" si="5"/>
        <v>26306</v>
      </c>
      <c r="I16" s="14">
        <f t="shared" si="5"/>
        <v>29769</v>
      </c>
      <c r="J16" s="14">
        <f t="shared" si="5"/>
        <v>20742</v>
      </c>
      <c r="K16" s="14">
        <f t="shared" si="5"/>
        <v>27463</v>
      </c>
      <c r="L16" s="14">
        <f t="shared" si="5"/>
        <v>7182</v>
      </c>
      <c r="M16" s="14">
        <f t="shared" si="5"/>
        <v>3200</v>
      </c>
      <c r="N16" s="12">
        <f t="shared" si="2"/>
        <v>259966</v>
      </c>
    </row>
    <row r="17" spans="1:25" ht="18.75" customHeight="1">
      <c r="A17" s="15" t="s">
        <v>18</v>
      </c>
      <c r="B17" s="14">
        <v>7133</v>
      </c>
      <c r="C17" s="14">
        <v>4394</v>
      </c>
      <c r="D17" s="14">
        <v>5028</v>
      </c>
      <c r="E17" s="14">
        <v>892</v>
      </c>
      <c r="F17" s="14">
        <v>4266</v>
      </c>
      <c r="G17" s="14">
        <v>6293</v>
      </c>
      <c r="H17" s="14">
        <v>5823</v>
      </c>
      <c r="I17" s="14">
        <v>6432</v>
      </c>
      <c r="J17" s="14">
        <v>4587</v>
      </c>
      <c r="K17" s="14">
        <v>6653</v>
      </c>
      <c r="L17" s="14">
        <v>1695</v>
      </c>
      <c r="M17" s="14">
        <v>738</v>
      </c>
      <c r="N17" s="12">
        <f t="shared" si="2"/>
        <v>53934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2712</v>
      </c>
      <c r="C18" s="14">
        <v>1279</v>
      </c>
      <c r="D18" s="14">
        <v>2645</v>
      </c>
      <c r="E18" s="14">
        <v>390</v>
      </c>
      <c r="F18" s="14">
        <v>1749</v>
      </c>
      <c r="G18" s="14">
        <v>2437</v>
      </c>
      <c r="H18" s="14">
        <v>2081</v>
      </c>
      <c r="I18" s="14">
        <v>3070</v>
      </c>
      <c r="J18" s="14">
        <v>2029</v>
      </c>
      <c r="K18" s="14">
        <v>3604</v>
      </c>
      <c r="L18" s="14">
        <v>881</v>
      </c>
      <c r="M18" s="14">
        <v>401</v>
      </c>
      <c r="N18" s="12">
        <f t="shared" si="2"/>
        <v>23278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26900</v>
      </c>
      <c r="C19" s="14">
        <v>16799</v>
      </c>
      <c r="D19" s="14">
        <v>18610</v>
      </c>
      <c r="E19" s="14">
        <v>3374</v>
      </c>
      <c r="F19" s="14">
        <v>17180</v>
      </c>
      <c r="G19" s="14">
        <v>23223</v>
      </c>
      <c r="H19" s="14">
        <v>18402</v>
      </c>
      <c r="I19" s="14">
        <v>20267</v>
      </c>
      <c r="J19" s="14">
        <v>14126</v>
      </c>
      <c r="K19" s="14">
        <v>17206</v>
      </c>
      <c r="L19" s="14">
        <v>4606</v>
      </c>
      <c r="M19" s="14">
        <v>2061</v>
      </c>
      <c r="N19" s="12">
        <f t="shared" si="2"/>
        <v>182754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54426</v>
      </c>
      <c r="C20" s="18">
        <f>C21+C22+C23</f>
        <v>31966</v>
      </c>
      <c r="D20" s="18">
        <f>D21+D22+D23</f>
        <v>40236</v>
      </c>
      <c r="E20" s="18">
        <f>E21+E22+E23</f>
        <v>6709</v>
      </c>
      <c r="F20" s="18">
        <f aca="true" t="shared" si="6" ref="F20:M20">F21+F22+F23</f>
        <v>27842</v>
      </c>
      <c r="G20" s="18">
        <f t="shared" si="6"/>
        <v>40889</v>
      </c>
      <c r="H20" s="18">
        <f t="shared" si="6"/>
        <v>40596</v>
      </c>
      <c r="I20" s="18">
        <f t="shared" si="6"/>
        <v>53200</v>
      </c>
      <c r="J20" s="18">
        <f t="shared" si="6"/>
        <v>33067</v>
      </c>
      <c r="K20" s="18">
        <f t="shared" si="6"/>
        <v>55690</v>
      </c>
      <c r="L20" s="18">
        <f t="shared" si="6"/>
        <v>16043</v>
      </c>
      <c r="M20" s="18">
        <f t="shared" si="6"/>
        <v>7722</v>
      </c>
      <c r="N20" s="12">
        <f aca="true" t="shared" si="7" ref="N20:N26">SUM(B20:M20)</f>
        <v>408386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28658</v>
      </c>
      <c r="C21" s="14">
        <v>18748</v>
      </c>
      <c r="D21" s="14">
        <v>21088</v>
      </c>
      <c r="E21" s="14">
        <v>3644</v>
      </c>
      <c r="F21" s="14">
        <v>14320</v>
      </c>
      <c r="G21" s="14">
        <v>20644</v>
      </c>
      <c r="H21" s="14">
        <v>22343</v>
      </c>
      <c r="I21" s="14">
        <v>29463</v>
      </c>
      <c r="J21" s="14">
        <v>17808</v>
      </c>
      <c r="K21" s="14">
        <v>28469</v>
      </c>
      <c r="L21" s="14">
        <v>8534</v>
      </c>
      <c r="M21" s="14">
        <v>3946</v>
      </c>
      <c r="N21" s="12">
        <f t="shared" si="7"/>
        <v>217665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25169</v>
      </c>
      <c r="C22" s="14">
        <v>12751</v>
      </c>
      <c r="D22" s="14">
        <v>18715</v>
      </c>
      <c r="E22" s="14">
        <v>2956</v>
      </c>
      <c r="F22" s="14">
        <v>13063</v>
      </c>
      <c r="G22" s="14">
        <v>19485</v>
      </c>
      <c r="H22" s="14">
        <v>17694</v>
      </c>
      <c r="I22" s="14">
        <v>23323</v>
      </c>
      <c r="J22" s="14">
        <v>14863</v>
      </c>
      <c r="K22" s="14">
        <v>26691</v>
      </c>
      <c r="L22" s="14">
        <v>7338</v>
      </c>
      <c r="M22" s="14">
        <v>3686</v>
      </c>
      <c r="N22" s="12">
        <f t="shared" si="7"/>
        <v>185734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599</v>
      </c>
      <c r="C23" s="14">
        <v>467</v>
      </c>
      <c r="D23" s="14">
        <v>433</v>
      </c>
      <c r="E23" s="14">
        <v>109</v>
      </c>
      <c r="F23" s="14">
        <v>459</v>
      </c>
      <c r="G23" s="14">
        <v>760</v>
      </c>
      <c r="H23" s="14">
        <v>559</v>
      </c>
      <c r="I23" s="14">
        <v>414</v>
      </c>
      <c r="J23" s="14">
        <v>396</v>
      </c>
      <c r="K23" s="14">
        <v>530</v>
      </c>
      <c r="L23" s="14">
        <v>171</v>
      </c>
      <c r="M23" s="14">
        <v>90</v>
      </c>
      <c r="N23" s="12">
        <f t="shared" si="7"/>
        <v>4987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37874</v>
      </c>
      <c r="C24" s="14">
        <f>C25+C26</f>
        <v>28470</v>
      </c>
      <c r="D24" s="14">
        <f>D25+D26</f>
        <v>30775</v>
      </c>
      <c r="E24" s="14">
        <f>E25+E26</f>
        <v>6385</v>
      </c>
      <c r="F24" s="14">
        <f aca="true" t="shared" si="8" ref="F24:M24">F25+F26</f>
        <v>24778</v>
      </c>
      <c r="G24" s="14">
        <f t="shared" si="8"/>
        <v>40592</v>
      </c>
      <c r="H24" s="14">
        <f t="shared" si="8"/>
        <v>35134</v>
      </c>
      <c r="I24" s="14">
        <f t="shared" si="8"/>
        <v>29371</v>
      </c>
      <c r="J24" s="14">
        <f t="shared" si="8"/>
        <v>25597</v>
      </c>
      <c r="K24" s="14">
        <f t="shared" si="8"/>
        <v>25010</v>
      </c>
      <c r="L24" s="14">
        <f t="shared" si="8"/>
        <v>7235</v>
      </c>
      <c r="M24" s="14">
        <f t="shared" si="8"/>
        <v>2857</v>
      </c>
      <c r="N24" s="12">
        <f t="shared" si="7"/>
        <v>294078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24239</v>
      </c>
      <c r="C25" s="14">
        <v>18221</v>
      </c>
      <c r="D25" s="14">
        <v>19696</v>
      </c>
      <c r="E25" s="14">
        <v>4086</v>
      </c>
      <c r="F25" s="14">
        <v>15858</v>
      </c>
      <c r="G25" s="14">
        <v>25979</v>
      </c>
      <c r="H25" s="14">
        <v>22486</v>
      </c>
      <c r="I25" s="14">
        <v>18797</v>
      </c>
      <c r="J25" s="14">
        <v>16382</v>
      </c>
      <c r="K25" s="14">
        <v>16006</v>
      </c>
      <c r="L25" s="14">
        <v>4630</v>
      </c>
      <c r="M25" s="14">
        <v>1828</v>
      </c>
      <c r="N25" s="12">
        <f t="shared" si="7"/>
        <v>188208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13635</v>
      </c>
      <c r="C26" s="14">
        <v>10249</v>
      </c>
      <c r="D26" s="14">
        <v>11079</v>
      </c>
      <c r="E26" s="14">
        <v>2299</v>
      </c>
      <c r="F26" s="14">
        <v>8920</v>
      </c>
      <c r="G26" s="14">
        <v>14613</v>
      </c>
      <c r="H26" s="14">
        <v>12648</v>
      </c>
      <c r="I26" s="14">
        <v>10574</v>
      </c>
      <c r="J26" s="14">
        <v>9215</v>
      </c>
      <c r="K26" s="14">
        <v>9004</v>
      </c>
      <c r="L26" s="14">
        <v>2605</v>
      </c>
      <c r="M26" s="14">
        <v>1029</v>
      </c>
      <c r="N26" s="12">
        <f t="shared" si="7"/>
        <v>105870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416425.13870562</v>
      </c>
      <c r="C36" s="61">
        <f aca="true" t="shared" si="9" ref="C36:M36">C37+C38+C39+C40</f>
        <v>271581.5226</v>
      </c>
      <c r="D36" s="61">
        <f t="shared" si="9"/>
        <v>314513.13762540004</v>
      </c>
      <c r="E36" s="61">
        <f t="shared" si="9"/>
        <v>72762.86411360001</v>
      </c>
      <c r="F36" s="61">
        <f t="shared" si="9"/>
        <v>276221.81242235005</v>
      </c>
      <c r="G36" s="61">
        <f t="shared" si="9"/>
        <v>329609.9756</v>
      </c>
      <c r="H36" s="61">
        <f t="shared" si="9"/>
        <v>355131.53709999996</v>
      </c>
      <c r="I36" s="61">
        <f t="shared" si="9"/>
        <v>360181.17369579995</v>
      </c>
      <c r="J36" s="61">
        <f t="shared" si="9"/>
        <v>296682.2231863</v>
      </c>
      <c r="K36" s="61">
        <f t="shared" si="9"/>
        <v>369345.69790544</v>
      </c>
      <c r="L36" s="61">
        <f t="shared" si="9"/>
        <v>138711.88973238002</v>
      </c>
      <c r="M36" s="61">
        <f t="shared" si="9"/>
        <v>66805.99485952</v>
      </c>
      <c r="N36" s="61">
        <f>N37+N38+N39+N40</f>
        <v>3267972.96754641</v>
      </c>
    </row>
    <row r="37" spans="1:14" ht="18.75" customHeight="1">
      <c r="A37" s="58" t="s">
        <v>56</v>
      </c>
      <c r="B37" s="55">
        <f>B29*B7</f>
        <v>414535.1751</v>
      </c>
      <c r="C37" s="55">
        <f>C29*C7</f>
        <v>269996.1486</v>
      </c>
      <c r="D37" s="55">
        <f>D29*D7</f>
        <v>303433.94800000003</v>
      </c>
      <c r="E37" s="55">
        <f>E29*E7</f>
        <v>72311.1818</v>
      </c>
      <c r="F37" s="55">
        <f>F29*F7</f>
        <v>274951.5872</v>
      </c>
      <c r="G37" s="55">
        <f>G29*G7</f>
        <v>328024.1349</v>
      </c>
      <c r="H37" s="55">
        <f>H29*H7</f>
        <v>353320.8195</v>
      </c>
      <c r="I37" s="55">
        <f>I29*I7</f>
        <v>358782.91319999995</v>
      </c>
      <c r="J37" s="55">
        <f>J29*J7</f>
        <v>295503.46150000003</v>
      </c>
      <c r="K37" s="55">
        <f>K29*K7</f>
        <v>367945.1853</v>
      </c>
      <c r="L37" s="55">
        <f>L29*L7</f>
        <v>137887.7514</v>
      </c>
      <c r="M37" s="55">
        <f>M29*M7</f>
        <v>66305.0752</v>
      </c>
      <c r="N37" s="57">
        <f>SUM(B37:M37)</f>
        <v>3242997.3817</v>
      </c>
    </row>
    <row r="38" spans="1:14" ht="18.75" customHeight="1">
      <c r="A38" s="58" t="s">
        <v>57</v>
      </c>
      <c r="B38" s="55">
        <f>B30*B7</f>
        <v>-1367.11639438</v>
      </c>
      <c r="C38" s="55">
        <f>C30*C7</f>
        <v>-892.746</v>
      </c>
      <c r="D38" s="55">
        <f>D30*D7</f>
        <v>-1001.8103745999999</v>
      </c>
      <c r="E38" s="55">
        <f>E30*E7</f>
        <v>-194.59768640000001</v>
      </c>
      <c r="F38" s="55">
        <f>F30*F7</f>
        <v>-891.17477765</v>
      </c>
      <c r="G38" s="55">
        <f>G30*G7</f>
        <v>-1076.3193</v>
      </c>
      <c r="H38" s="55">
        <f>H30*H7</f>
        <v>-1086.8424</v>
      </c>
      <c r="I38" s="55">
        <f>I30*I7</f>
        <v>-1148.3395042</v>
      </c>
      <c r="J38" s="55">
        <f>J30*J7</f>
        <v>-939.8383137000001</v>
      </c>
      <c r="K38" s="55">
        <f>K30*K7</f>
        <v>-1201.72739456</v>
      </c>
      <c r="L38" s="55">
        <f>L30*L7</f>
        <v>-447.02166761999996</v>
      </c>
      <c r="M38" s="55">
        <f>M30*M7</f>
        <v>-218.12034048</v>
      </c>
      <c r="N38" s="25">
        <f>SUM(B38:M38)</f>
        <v>-10465.65415359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-58197.72</v>
      </c>
      <c r="C42" s="25">
        <f aca="true" t="shared" si="11" ref="C42:M42">+C43+C46+C54+C55</f>
        <v>-52776.439999999995</v>
      </c>
      <c r="D42" s="25">
        <f t="shared" si="11"/>
        <v>-48575.04</v>
      </c>
      <c r="E42" s="25">
        <f t="shared" si="11"/>
        <v>-7224.8</v>
      </c>
      <c r="F42" s="25">
        <f t="shared" si="11"/>
        <v>-44671.4</v>
      </c>
      <c r="G42" s="25">
        <f t="shared" si="11"/>
        <v>-67623.44</v>
      </c>
      <c r="H42" s="25">
        <f t="shared" si="11"/>
        <v>-74354.6</v>
      </c>
      <c r="I42" s="25">
        <f t="shared" si="11"/>
        <v>-39957.12</v>
      </c>
      <c r="J42" s="25">
        <f t="shared" si="11"/>
        <v>-50958.240000000005</v>
      </c>
      <c r="K42" s="25">
        <f t="shared" si="11"/>
        <v>-46435.64</v>
      </c>
      <c r="L42" s="25">
        <f t="shared" si="11"/>
        <v>-20932.399999999998</v>
      </c>
      <c r="M42" s="25">
        <f t="shared" si="11"/>
        <v>-11454.199999999999</v>
      </c>
      <c r="N42" s="25">
        <f>+N43+N46+N54+N55</f>
        <v>-523161.04000000004</v>
      </c>
    </row>
    <row r="43" spans="1:14" ht="18.75" customHeight="1">
      <c r="A43" s="17" t="s">
        <v>61</v>
      </c>
      <c r="B43" s="26">
        <f>B44+B45</f>
        <v>-57988</v>
      </c>
      <c r="C43" s="26">
        <f>C44+C45</f>
        <v>-52656.6</v>
      </c>
      <c r="D43" s="26">
        <f>D44+D45</f>
        <v>-48476.6</v>
      </c>
      <c r="E43" s="26">
        <f>E44+E45</f>
        <v>-7182</v>
      </c>
      <c r="F43" s="26">
        <f aca="true" t="shared" si="12" ref="F43:M43">F44+F45</f>
        <v>-44650</v>
      </c>
      <c r="G43" s="26">
        <f t="shared" si="12"/>
        <v>-67567.8</v>
      </c>
      <c r="H43" s="26">
        <f t="shared" si="12"/>
        <v>-74354.6</v>
      </c>
      <c r="I43" s="26">
        <f t="shared" si="12"/>
        <v>-39854.4</v>
      </c>
      <c r="J43" s="26">
        <f t="shared" si="12"/>
        <v>-50752.8</v>
      </c>
      <c r="K43" s="26">
        <f t="shared" si="12"/>
        <v>-46337.2</v>
      </c>
      <c r="L43" s="26">
        <f t="shared" si="12"/>
        <v>-20846.8</v>
      </c>
      <c r="M43" s="26">
        <f t="shared" si="12"/>
        <v>-11411.4</v>
      </c>
      <c r="N43" s="25">
        <f aca="true" t="shared" si="13" ref="N43:N55">SUM(B43:M43)</f>
        <v>-522078.2</v>
      </c>
    </row>
    <row r="44" spans="1:25" ht="18.75" customHeight="1">
      <c r="A44" s="13" t="s">
        <v>62</v>
      </c>
      <c r="B44" s="20">
        <f>ROUND(-B9*$D$3,2)</f>
        <v>-57988</v>
      </c>
      <c r="C44" s="20">
        <f>ROUND(-C9*$D$3,2)</f>
        <v>-52656.6</v>
      </c>
      <c r="D44" s="20">
        <f>ROUND(-D9*$D$3,2)</f>
        <v>-48476.6</v>
      </c>
      <c r="E44" s="20">
        <f>ROUND(-E9*$D$3,2)</f>
        <v>-7182</v>
      </c>
      <c r="F44" s="20">
        <f aca="true" t="shared" si="14" ref="F44:M44">ROUND(-F9*$D$3,2)</f>
        <v>-44650</v>
      </c>
      <c r="G44" s="20">
        <f t="shared" si="14"/>
        <v>-67567.8</v>
      </c>
      <c r="H44" s="20">
        <f t="shared" si="14"/>
        <v>-74354.6</v>
      </c>
      <c r="I44" s="20">
        <f t="shared" si="14"/>
        <v>-39854.4</v>
      </c>
      <c r="J44" s="20">
        <f t="shared" si="14"/>
        <v>-50752.8</v>
      </c>
      <c r="K44" s="20">
        <f t="shared" si="14"/>
        <v>-46337.2</v>
      </c>
      <c r="L44" s="20">
        <f t="shared" si="14"/>
        <v>-20846.8</v>
      </c>
      <c r="M44" s="20">
        <f t="shared" si="14"/>
        <v>-11411.4</v>
      </c>
      <c r="N44" s="47">
        <f t="shared" si="13"/>
        <v>-522078.2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358227.41870562</v>
      </c>
      <c r="C57" s="29">
        <f t="shared" si="17"/>
        <v>218805.08260000002</v>
      </c>
      <c r="D57" s="29">
        <f t="shared" si="17"/>
        <v>265938.09762540006</v>
      </c>
      <c r="E57" s="29">
        <f t="shared" si="17"/>
        <v>65538.0641136</v>
      </c>
      <c r="F57" s="29">
        <f t="shared" si="17"/>
        <v>231550.41242235005</v>
      </c>
      <c r="G57" s="29">
        <f t="shared" si="17"/>
        <v>261986.5356</v>
      </c>
      <c r="H57" s="29">
        <f t="shared" si="17"/>
        <v>280776.9371</v>
      </c>
      <c r="I57" s="29">
        <f t="shared" si="17"/>
        <v>320224.05369579996</v>
      </c>
      <c r="J57" s="29">
        <f t="shared" si="17"/>
        <v>245723.98318630003</v>
      </c>
      <c r="K57" s="29">
        <f t="shared" si="17"/>
        <v>322910.05790544</v>
      </c>
      <c r="L57" s="29">
        <f t="shared" si="17"/>
        <v>117779.48973238003</v>
      </c>
      <c r="M57" s="29">
        <f t="shared" si="17"/>
        <v>55351.79485952</v>
      </c>
      <c r="N57" s="29">
        <f>SUM(B57:M57)</f>
        <v>2744811.927546411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6" ht="18.75" customHeight="1">
      <c r="A60" s="2" t="s">
        <v>75</v>
      </c>
      <c r="B60" s="36">
        <f>SUM(B61:B74)</f>
        <v>358227.42000000004</v>
      </c>
      <c r="C60" s="36">
        <f aca="true" t="shared" si="18" ref="C60:M60">SUM(C61:C74)</f>
        <v>218805.07</v>
      </c>
      <c r="D60" s="36">
        <f t="shared" si="18"/>
        <v>265938.1</v>
      </c>
      <c r="E60" s="36">
        <f t="shared" si="18"/>
        <v>65538.06</v>
      </c>
      <c r="F60" s="36">
        <f t="shared" si="18"/>
        <v>231550.42</v>
      </c>
      <c r="G60" s="36">
        <f t="shared" si="18"/>
        <v>261986.53</v>
      </c>
      <c r="H60" s="36">
        <f t="shared" si="18"/>
        <v>280776.93</v>
      </c>
      <c r="I60" s="36">
        <f t="shared" si="18"/>
        <v>320224.05</v>
      </c>
      <c r="J60" s="36">
        <f t="shared" si="18"/>
        <v>245723.98</v>
      </c>
      <c r="K60" s="36">
        <f t="shared" si="18"/>
        <v>322910.06</v>
      </c>
      <c r="L60" s="36">
        <f t="shared" si="18"/>
        <v>117779.49</v>
      </c>
      <c r="M60" s="36">
        <f t="shared" si="18"/>
        <v>55351.8</v>
      </c>
      <c r="N60" s="29">
        <f>SUM(N61:N74)</f>
        <v>2744811.91</v>
      </c>
      <c r="P60" s="73"/>
    </row>
    <row r="61" spans="1:15" ht="18.75" customHeight="1">
      <c r="A61" s="17" t="s">
        <v>76</v>
      </c>
      <c r="B61" s="36">
        <v>66832.78</v>
      </c>
      <c r="C61" s="36">
        <v>63413.78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130246.56</v>
      </c>
      <c r="O61"/>
    </row>
    <row r="62" spans="1:15" ht="18.75" customHeight="1">
      <c r="A62" s="17" t="s">
        <v>77</v>
      </c>
      <c r="B62" s="36">
        <v>291394.64</v>
      </c>
      <c r="C62" s="36">
        <v>155391.29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446785.93000000005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265938.1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265938.1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65538.06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65538.06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231550.42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231550.42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261986.53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261986.53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219507.19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219507.19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61269.74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61269.74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320224.05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320224.05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245723.98</v>
      </c>
      <c r="K70" s="35">
        <v>0</v>
      </c>
      <c r="L70" s="35">
        <v>0</v>
      </c>
      <c r="M70" s="35">
        <v>0</v>
      </c>
      <c r="N70" s="29">
        <f t="shared" si="19"/>
        <v>245723.98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322910.06</v>
      </c>
      <c r="L71" s="35">
        <v>0</v>
      </c>
      <c r="M71" s="62"/>
      <c r="N71" s="26">
        <f t="shared" si="19"/>
        <v>322910.06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117779.49</v>
      </c>
      <c r="M72" s="35">
        <v>0</v>
      </c>
      <c r="N72" s="29">
        <f t="shared" si="19"/>
        <v>117779.49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55351.8</v>
      </c>
      <c r="N73" s="26">
        <f t="shared" si="19"/>
        <v>55351.8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2.128425999331923</v>
      </c>
      <c r="C78" s="45">
        <v>2.09298161691071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1.8398984673085352</v>
      </c>
      <c r="C79" s="45">
        <v>1.7368131218482887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1.6874240345325418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2.348780274172827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1.970662227359864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1.5618143013509096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1.8391063298746042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1.798477667952971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1.7841261619260849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2.009483972516442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1.9209841311154685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2.2864848470705175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2.2424138983458644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2016-04-08T18:28:26Z</dcterms:modified>
  <cp:category/>
  <cp:version/>
  <cp:contentType/>
  <cp:contentStatus/>
</cp:coreProperties>
</file>