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<sst xmlns="http://schemas.openxmlformats.org/spreadsheetml/2006/main" count="105" uniqueCount="103">
  <si>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</si>
  <si>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</si>
  <si>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</si>
  <si>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</si>
  <si>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</si>
  <si>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</si>
  <si>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</si>
  <si>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</si>
  <si>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</si>
  <si>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</si>
  <si>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</si>
  <si>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</si>
  <si>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</si>
  <si>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</si>
  <si>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</si>
  <si>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</si>
  <si>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</si>
  <si>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</si>
  <si>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</si>
  <si>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</si>
  <si>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</si>
  <si>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</si>
  <si>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</si>
  <si>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</si>
  <si>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</si>
  <si>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</si>
  <si>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</si>
  <si>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</si>
  <si>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</si>
  <si>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</si>
  <si>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</si>
  <si>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</si>
  <si>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</si>
  <si>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</si>
  <si>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</si>
  <si>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</si>
  <si>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</si>
  <si>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</si>
  <si>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</si>
  <si>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</si>
  <si>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</si>
  <si>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</si>
  <si>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</si>
  <si>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</si>
  <si>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</si>
  <si>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</si>
  <si>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</si>
  <si>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</si>
  <si>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02/04/16 - VENCIMENTO 08/04/16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</si>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</sst>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368106</v>
      </c>
      <c r="C7" s="10">
        <f>C8+C20+C24</f>
        <v>249371</v>
      </c>
      <c r="D7" s="10">
        <f>D8+D20+D24</f>
        <v>291784</v>
      </c>
      <c r="E7" s="10">
        <f>E8+E20+E24</f>
        <v>51411</v>
      </c>
      <c r="F7" s="10">
        <f aca="true" t="shared" si="0" ref="F7:M7">F8+F20+F24</f>
        <v>210303</v>
      </c>
      <c r="G7" s="10">
        <f t="shared" si="0"/>
        <v>361758</v>
      </c>
      <c r="H7" s="10">
        <f t="shared" si="0"/>
        <v>332015</v>
      </c>
      <c r="I7" s="10">
        <f t="shared" si="0"/>
        <v>315637</v>
      </c>
      <c r="J7" s="10">
        <f t="shared" si="0"/>
        <v>229615</v>
      </c>
      <c r="K7" s="10">
        <f t="shared" si="0"/>
        <v>295140</v>
      </c>
      <c r="L7" s="10">
        <f t="shared" si="0"/>
        <v>103378</v>
      </c>
      <c r="M7" s="10">
        <f t="shared" si="0"/>
        <v>53545</v>
      </c>
      <c r="N7" s="10">
        <f>+N8+N20+N24</f>
        <v>2862063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217888</v>
      </c>
      <c r="C8" s="12">
        <f>+C9+C12+C16</f>
        <v>152870</v>
      </c>
      <c r="D8" s="12">
        <f>+D9+D12+D16</f>
        <v>186132</v>
      </c>
      <c r="E8" s="12">
        <f>+E9+E12+E16</f>
        <v>31477</v>
      </c>
      <c r="F8" s="12">
        <f aca="true" t="shared" si="1" ref="F8:M8">+F9+F12+F16</f>
        <v>128834</v>
      </c>
      <c r="G8" s="12">
        <f t="shared" si="1"/>
        <v>223543</v>
      </c>
      <c r="H8" s="12">
        <f t="shared" si="1"/>
        <v>199826</v>
      </c>
      <c r="I8" s="12">
        <f t="shared" si="1"/>
        <v>192503</v>
      </c>
      <c r="J8" s="12">
        <f t="shared" si="1"/>
        <v>142733</v>
      </c>
      <c r="K8" s="12">
        <f t="shared" si="1"/>
        <v>175425</v>
      </c>
      <c r="L8" s="12">
        <f t="shared" si="1"/>
        <v>65426</v>
      </c>
      <c r="M8" s="12">
        <f t="shared" si="1"/>
        <v>35361</v>
      </c>
      <c r="N8" s="12">
        <f>SUM(B8:M8)</f>
        <v>1752018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21390</v>
      </c>
      <c r="C9" s="14">
        <v>20277</v>
      </c>
      <c r="D9" s="14">
        <v>15953</v>
      </c>
      <c r="E9" s="14">
        <v>2794</v>
      </c>
      <c r="F9" s="14">
        <v>11343</v>
      </c>
      <c r="G9" s="14">
        <v>23972</v>
      </c>
      <c r="H9" s="14">
        <v>27365</v>
      </c>
      <c r="I9" s="14">
        <v>14005</v>
      </c>
      <c r="J9" s="14">
        <v>18050</v>
      </c>
      <c r="K9" s="14">
        <v>15574</v>
      </c>
      <c r="L9" s="14">
        <v>8792</v>
      </c>
      <c r="M9" s="14">
        <v>5014</v>
      </c>
      <c r="N9" s="12">
        <f aca="true" t="shared" si="2" ref="N9:N19">SUM(B9:M9)</f>
        <v>184529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21390</v>
      </c>
      <c r="C10" s="14">
        <f>+C9-C11</f>
        <v>20277</v>
      </c>
      <c r="D10" s="14">
        <f>+D9-D11</f>
        <v>15953</v>
      </c>
      <c r="E10" s="14">
        <f>+E9-E11</f>
        <v>2794</v>
      </c>
      <c r="F10" s="14">
        <f aca="true" t="shared" si="3" ref="F10:M10">+F9-F11</f>
        <v>11343</v>
      </c>
      <c r="G10" s="14">
        <f t="shared" si="3"/>
        <v>23972</v>
      </c>
      <c r="H10" s="14">
        <f t="shared" si="3"/>
        <v>27365</v>
      </c>
      <c r="I10" s="14">
        <f t="shared" si="3"/>
        <v>14005</v>
      </c>
      <c r="J10" s="14">
        <f t="shared" si="3"/>
        <v>18050</v>
      </c>
      <c r="K10" s="14">
        <f t="shared" si="3"/>
        <v>15574</v>
      </c>
      <c r="L10" s="14">
        <f t="shared" si="3"/>
        <v>8792</v>
      </c>
      <c r="M10" s="14">
        <f t="shared" si="3"/>
        <v>5014</v>
      </c>
      <c r="N10" s="12">
        <f t="shared" si="2"/>
        <v>184529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135744</v>
      </c>
      <c r="C12" s="14">
        <f>C13+C14+C15</f>
        <v>94885</v>
      </c>
      <c r="D12" s="14">
        <f>D13+D14+D15</f>
        <v>126847</v>
      </c>
      <c r="E12" s="14">
        <f>E13+E14+E15</f>
        <v>21020</v>
      </c>
      <c r="F12" s="14">
        <f aca="true" t="shared" si="4" ref="F12:M12">F13+F14+F15</f>
        <v>82216</v>
      </c>
      <c r="G12" s="14">
        <f t="shared" si="4"/>
        <v>143115</v>
      </c>
      <c r="H12" s="14">
        <f t="shared" si="4"/>
        <v>127047</v>
      </c>
      <c r="I12" s="14">
        <f t="shared" si="4"/>
        <v>130270</v>
      </c>
      <c r="J12" s="14">
        <f t="shared" si="4"/>
        <v>91785</v>
      </c>
      <c r="K12" s="14">
        <f t="shared" si="4"/>
        <v>116904</v>
      </c>
      <c r="L12" s="14">
        <f t="shared" si="4"/>
        <v>44237</v>
      </c>
      <c r="M12" s="14">
        <f t="shared" si="4"/>
        <v>24630</v>
      </c>
      <c r="N12" s="12">
        <f t="shared" si="2"/>
        <v>1138700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66473</v>
      </c>
      <c r="C13" s="14">
        <v>48338</v>
      </c>
      <c r="D13" s="14">
        <v>61976</v>
      </c>
      <c r="E13" s="14">
        <v>10428</v>
      </c>
      <c r="F13" s="14">
        <v>40080</v>
      </c>
      <c r="G13" s="14">
        <v>71571</v>
      </c>
      <c r="H13" s="14">
        <v>66301</v>
      </c>
      <c r="I13" s="14">
        <v>66389</v>
      </c>
      <c r="J13" s="14">
        <v>45015</v>
      </c>
      <c r="K13" s="14">
        <v>55754</v>
      </c>
      <c r="L13" s="14">
        <v>21108</v>
      </c>
      <c r="M13" s="14">
        <v>11372</v>
      </c>
      <c r="N13" s="12">
        <f t="shared" si="2"/>
        <v>564805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66832</v>
      </c>
      <c r="C14" s="14">
        <v>43880</v>
      </c>
      <c r="D14" s="14">
        <v>63004</v>
      </c>
      <c r="E14" s="14">
        <v>10054</v>
      </c>
      <c r="F14" s="14">
        <v>40232</v>
      </c>
      <c r="G14" s="14">
        <v>66918</v>
      </c>
      <c r="H14" s="14">
        <v>57816</v>
      </c>
      <c r="I14" s="14">
        <v>62155</v>
      </c>
      <c r="J14" s="14">
        <v>44913</v>
      </c>
      <c r="K14" s="14">
        <v>59337</v>
      </c>
      <c r="L14" s="14">
        <v>22246</v>
      </c>
      <c r="M14" s="14">
        <v>12885</v>
      </c>
      <c r="N14" s="12">
        <f t="shared" si="2"/>
        <v>550272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2439</v>
      </c>
      <c r="C15" s="14">
        <v>2667</v>
      </c>
      <c r="D15" s="14">
        <v>1867</v>
      </c>
      <c r="E15" s="14">
        <v>538</v>
      </c>
      <c r="F15" s="14">
        <v>1904</v>
      </c>
      <c r="G15" s="14">
        <v>4626</v>
      </c>
      <c r="H15" s="14">
        <v>2930</v>
      </c>
      <c r="I15" s="14">
        <v>1726</v>
      </c>
      <c r="J15" s="14">
        <v>1857</v>
      </c>
      <c r="K15" s="14">
        <v>1813</v>
      </c>
      <c r="L15" s="14">
        <v>883</v>
      </c>
      <c r="M15" s="14">
        <v>373</v>
      </c>
      <c r="N15" s="12">
        <f t="shared" si="2"/>
        <v>23623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60754</v>
      </c>
      <c r="C16" s="14">
        <f>C17+C18+C19</f>
        <v>37708</v>
      </c>
      <c r="D16" s="14">
        <f>D17+D18+D19</f>
        <v>43332</v>
      </c>
      <c r="E16" s="14">
        <f>E17+E18+E19</f>
        <v>7663</v>
      </c>
      <c r="F16" s="14">
        <f aca="true" t="shared" si="5" ref="F16:M16">F17+F18+F19</f>
        <v>35275</v>
      </c>
      <c r="G16" s="14">
        <f t="shared" si="5"/>
        <v>56456</v>
      </c>
      <c r="H16" s="14">
        <f t="shared" si="5"/>
        <v>45414</v>
      </c>
      <c r="I16" s="14">
        <f t="shared" si="5"/>
        <v>48228</v>
      </c>
      <c r="J16" s="14">
        <f t="shared" si="5"/>
        <v>32898</v>
      </c>
      <c r="K16" s="14">
        <f t="shared" si="5"/>
        <v>42947</v>
      </c>
      <c r="L16" s="14">
        <f t="shared" si="5"/>
        <v>12397</v>
      </c>
      <c r="M16" s="14">
        <f t="shared" si="5"/>
        <v>5717</v>
      </c>
      <c r="N16" s="12">
        <f t="shared" si="2"/>
        <v>428789</v>
      </c>
    </row>
    <row r="17" spans="1:25" ht="18.75" customHeight="1">
      <c r="A17" s="15" t="s">
        <v>18</v>
      </c>
      <c r="B17" s="14">
        <v>10756</v>
      </c>
      <c r="C17" s="14">
        <v>7063</v>
      </c>
      <c r="D17" s="14">
        <v>8038</v>
      </c>
      <c r="E17" s="14">
        <v>1407</v>
      </c>
      <c r="F17" s="14">
        <v>6247</v>
      </c>
      <c r="G17" s="14">
        <v>11174</v>
      </c>
      <c r="H17" s="14">
        <v>9548</v>
      </c>
      <c r="I17" s="14">
        <v>9970</v>
      </c>
      <c r="J17" s="14">
        <v>6905</v>
      </c>
      <c r="K17" s="14">
        <v>9363</v>
      </c>
      <c r="L17" s="14">
        <v>2712</v>
      </c>
      <c r="M17" s="14">
        <v>1128</v>
      </c>
      <c r="N17" s="12">
        <f t="shared" si="2"/>
        <v>84311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4756</v>
      </c>
      <c r="C18" s="14">
        <v>2102</v>
      </c>
      <c r="D18" s="14">
        <v>4916</v>
      </c>
      <c r="E18" s="14">
        <v>597</v>
      </c>
      <c r="F18" s="14">
        <v>2647</v>
      </c>
      <c r="G18" s="14">
        <v>4550</v>
      </c>
      <c r="H18" s="14">
        <v>4200</v>
      </c>
      <c r="I18" s="14">
        <v>5231</v>
      </c>
      <c r="J18" s="14">
        <v>3343</v>
      </c>
      <c r="K18" s="14">
        <v>5233</v>
      </c>
      <c r="L18" s="14">
        <v>1480</v>
      </c>
      <c r="M18" s="14">
        <v>677</v>
      </c>
      <c r="N18" s="12">
        <f t="shared" si="2"/>
        <v>39732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45242</v>
      </c>
      <c r="C19" s="14">
        <v>28543</v>
      </c>
      <c r="D19" s="14">
        <v>30378</v>
      </c>
      <c r="E19" s="14">
        <v>5659</v>
      </c>
      <c r="F19" s="14">
        <v>26381</v>
      </c>
      <c r="G19" s="14">
        <v>40732</v>
      </c>
      <c r="H19" s="14">
        <v>31666</v>
      </c>
      <c r="I19" s="14">
        <v>33027</v>
      </c>
      <c r="J19" s="14">
        <v>22650</v>
      </c>
      <c r="K19" s="14">
        <v>28351</v>
      </c>
      <c r="L19" s="14">
        <v>8205</v>
      </c>
      <c r="M19" s="14">
        <v>3912</v>
      </c>
      <c r="N19" s="12">
        <f t="shared" si="2"/>
        <v>304746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95821</v>
      </c>
      <c r="C20" s="18">
        <f>C21+C22+C23</f>
        <v>55346</v>
      </c>
      <c r="D20" s="18">
        <f>D21+D22+D23</f>
        <v>62167</v>
      </c>
      <c r="E20" s="18">
        <f>E21+E22+E23</f>
        <v>10748</v>
      </c>
      <c r="F20" s="18">
        <f aca="true" t="shared" si="6" ref="F20:M20">F21+F22+F23</f>
        <v>44792</v>
      </c>
      <c r="G20" s="18">
        <f t="shared" si="6"/>
        <v>77295</v>
      </c>
      <c r="H20" s="18">
        <f t="shared" si="6"/>
        <v>78386</v>
      </c>
      <c r="I20" s="18">
        <f t="shared" si="6"/>
        <v>82709</v>
      </c>
      <c r="J20" s="18">
        <f t="shared" si="6"/>
        <v>52736</v>
      </c>
      <c r="K20" s="18">
        <f t="shared" si="6"/>
        <v>85794</v>
      </c>
      <c r="L20" s="18">
        <f t="shared" si="6"/>
        <v>27369</v>
      </c>
      <c r="M20" s="18">
        <f t="shared" si="6"/>
        <v>13670</v>
      </c>
      <c r="N20" s="12">
        <f aca="true" t="shared" si="7" ref="N20:N26">SUM(B20:M20)</f>
        <v>686833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49989</v>
      </c>
      <c r="C21" s="14">
        <v>31061</v>
      </c>
      <c r="D21" s="14">
        <v>31967</v>
      </c>
      <c r="E21" s="14">
        <v>5873</v>
      </c>
      <c r="F21" s="14">
        <v>23617</v>
      </c>
      <c r="G21" s="14">
        <v>41562</v>
      </c>
      <c r="H21" s="14">
        <v>44948</v>
      </c>
      <c r="I21" s="14">
        <v>44819</v>
      </c>
      <c r="J21" s="14">
        <v>28015</v>
      </c>
      <c r="K21" s="14">
        <v>43984</v>
      </c>
      <c r="L21" s="14">
        <v>14222</v>
      </c>
      <c r="M21" s="14">
        <v>7009</v>
      </c>
      <c r="N21" s="12">
        <f t="shared" si="7"/>
        <v>367066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44516</v>
      </c>
      <c r="C22" s="14">
        <v>23234</v>
      </c>
      <c r="D22" s="14">
        <v>29479</v>
      </c>
      <c r="E22" s="14">
        <v>4683</v>
      </c>
      <c r="F22" s="14">
        <v>20450</v>
      </c>
      <c r="G22" s="14">
        <v>34052</v>
      </c>
      <c r="H22" s="14">
        <v>32281</v>
      </c>
      <c r="I22" s="14">
        <v>36987</v>
      </c>
      <c r="J22" s="14">
        <v>23946</v>
      </c>
      <c r="K22" s="14">
        <v>40788</v>
      </c>
      <c r="L22" s="14">
        <v>12781</v>
      </c>
      <c r="M22" s="14">
        <v>6491</v>
      </c>
      <c r="N22" s="12">
        <f t="shared" si="7"/>
        <v>309688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1316</v>
      </c>
      <c r="C23" s="14">
        <v>1051</v>
      </c>
      <c r="D23" s="14">
        <v>721</v>
      </c>
      <c r="E23" s="14">
        <v>192</v>
      </c>
      <c r="F23" s="14">
        <v>725</v>
      </c>
      <c r="G23" s="14">
        <v>1681</v>
      </c>
      <c r="H23" s="14">
        <v>1157</v>
      </c>
      <c r="I23" s="14">
        <v>903</v>
      </c>
      <c r="J23" s="14">
        <v>775</v>
      </c>
      <c r="K23" s="14">
        <v>1022</v>
      </c>
      <c r="L23" s="14">
        <v>366</v>
      </c>
      <c r="M23" s="14">
        <v>170</v>
      </c>
      <c r="N23" s="12">
        <f t="shared" si="7"/>
        <v>10079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54397</v>
      </c>
      <c r="C24" s="14">
        <f>C25+C26</f>
        <v>41155</v>
      </c>
      <c r="D24" s="14">
        <f>D25+D26</f>
        <v>43485</v>
      </c>
      <c r="E24" s="14">
        <f>E25+E26</f>
        <v>9186</v>
      </c>
      <c r="F24" s="14">
        <f aca="true" t="shared" si="8" ref="F24:M24">F25+F26</f>
        <v>36677</v>
      </c>
      <c r="G24" s="14">
        <f t="shared" si="8"/>
        <v>60920</v>
      </c>
      <c r="H24" s="14">
        <f t="shared" si="8"/>
        <v>53803</v>
      </c>
      <c r="I24" s="14">
        <f t="shared" si="8"/>
        <v>40425</v>
      </c>
      <c r="J24" s="14">
        <f t="shared" si="8"/>
        <v>34146</v>
      </c>
      <c r="K24" s="14">
        <f t="shared" si="8"/>
        <v>33921</v>
      </c>
      <c r="L24" s="14">
        <f t="shared" si="8"/>
        <v>10583</v>
      </c>
      <c r="M24" s="14">
        <f t="shared" si="8"/>
        <v>4514</v>
      </c>
      <c r="N24" s="12">
        <f t="shared" si="7"/>
        <v>423212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34814</v>
      </c>
      <c r="C25" s="14">
        <v>26339</v>
      </c>
      <c r="D25" s="14">
        <v>27830</v>
      </c>
      <c r="E25" s="14">
        <v>5879</v>
      </c>
      <c r="F25" s="14">
        <v>23473</v>
      </c>
      <c r="G25" s="14">
        <v>38989</v>
      </c>
      <c r="H25" s="14">
        <v>34434</v>
      </c>
      <c r="I25" s="14">
        <v>25872</v>
      </c>
      <c r="J25" s="14">
        <v>21853</v>
      </c>
      <c r="K25" s="14">
        <v>21709</v>
      </c>
      <c r="L25" s="14">
        <v>6773</v>
      </c>
      <c r="M25" s="14">
        <v>2889</v>
      </c>
      <c r="N25" s="12">
        <f t="shared" si="7"/>
        <v>270854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19583</v>
      </c>
      <c r="C26" s="14">
        <v>14816</v>
      </c>
      <c r="D26" s="14">
        <v>15655</v>
      </c>
      <c r="E26" s="14">
        <v>3307</v>
      </c>
      <c r="F26" s="14">
        <v>13204</v>
      </c>
      <c r="G26" s="14">
        <v>21931</v>
      </c>
      <c r="H26" s="14">
        <v>19369</v>
      </c>
      <c r="I26" s="14">
        <v>14553</v>
      </c>
      <c r="J26" s="14">
        <v>12293</v>
      </c>
      <c r="K26" s="14">
        <v>12212</v>
      </c>
      <c r="L26" s="14">
        <v>3810</v>
      </c>
      <c r="M26" s="14">
        <v>1625</v>
      </c>
      <c r="N26" s="12">
        <f t="shared" si="7"/>
        <v>152358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692390.3324587599</v>
      </c>
      <c r="C36" s="61">
        <f aca="true" t="shared" si="9" ref="C36:M36">C37+C38+C39+C40</f>
        <v>453490.5106</v>
      </c>
      <c r="D36" s="61">
        <f t="shared" si="9"/>
        <v>500950.51738920005</v>
      </c>
      <c r="E36" s="61">
        <f t="shared" si="9"/>
        <v>120326.89286240001</v>
      </c>
      <c r="F36" s="61">
        <f t="shared" si="9"/>
        <v>413354.66884115</v>
      </c>
      <c r="G36" s="61">
        <f t="shared" si="9"/>
        <v>563097.6536000001</v>
      </c>
      <c r="H36" s="61">
        <f t="shared" si="9"/>
        <v>605471.5835000001</v>
      </c>
      <c r="I36" s="61">
        <f t="shared" si="9"/>
        <v>561701.2700166</v>
      </c>
      <c r="J36" s="61">
        <f t="shared" si="9"/>
        <v>460231.36229449994</v>
      </c>
      <c r="K36" s="61">
        <f t="shared" si="9"/>
        <v>565566.9621663999</v>
      </c>
      <c r="L36" s="61">
        <f t="shared" si="9"/>
        <v>235477.26817054</v>
      </c>
      <c r="M36" s="61">
        <f t="shared" si="9"/>
        <v>119496.7654952</v>
      </c>
      <c r="N36" s="61">
        <f>N37+N38+N39+N40</f>
        <v>5291555.78739475</v>
      </c>
    </row>
    <row r="37" spans="1:14" ht="18.75" customHeight="1">
      <c r="A37" s="58" t="s">
        <v>56</v>
      </c>
      <c r="B37" s="55">
        <f>B29*B7</f>
        <v>691413.4998</v>
      </c>
      <c r="C37" s="55">
        <f>C29*C7</f>
        <v>452508.6166</v>
      </c>
      <c r="D37" s="55">
        <f>D29*D7</f>
        <v>490488.90400000004</v>
      </c>
      <c r="E37" s="55">
        <f>E29*E7</f>
        <v>120003.5562</v>
      </c>
      <c r="F37" s="55">
        <f>F29*F7</f>
        <v>412530.3648</v>
      </c>
      <c r="G37" s="55">
        <f>G29*G7</f>
        <v>562280.4594</v>
      </c>
      <c r="H37" s="55">
        <f>H29*H7</f>
        <v>604433.3075</v>
      </c>
      <c r="I37" s="55">
        <f>I29*I7</f>
        <v>560950.0764</v>
      </c>
      <c r="J37" s="55">
        <f>J29*J7</f>
        <v>459574.4225</v>
      </c>
      <c r="K37" s="55">
        <f>K29*K7</f>
        <v>564809.418</v>
      </c>
      <c r="L37" s="55">
        <f>L29*L7</f>
        <v>234967.85619999998</v>
      </c>
      <c r="M37" s="55">
        <f>M29*M7</f>
        <v>119169.75200000001</v>
      </c>
      <c r="N37" s="57">
        <f>SUM(B37:M37)</f>
        <v>5273130.2334</v>
      </c>
    </row>
    <row r="38" spans="1:14" ht="18.75" customHeight="1">
      <c r="A38" s="58" t="s">
        <v>57</v>
      </c>
      <c r="B38" s="55">
        <f>B30*B7</f>
        <v>-2280.24734124</v>
      </c>
      <c r="C38" s="55">
        <f>C30*C7</f>
        <v>-1496.226</v>
      </c>
      <c r="D38" s="55">
        <f>D30*D7</f>
        <v>-1619.3866108</v>
      </c>
      <c r="E38" s="55">
        <f>E30*E7</f>
        <v>-322.9433376</v>
      </c>
      <c r="F38" s="55">
        <f>F30*F7</f>
        <v>-1337.09595885</v>
      </c>
      <c r="G38" s="55">
        <f>G30*G7</f>
        <v>-1844.9658000000002</v>
      </c>
      <c r="H38" s="55">
        <f>H30*H7</f>
        <v>-1859.2839999999999</v>
      </c>
      <c r="I38" s="55">
        <f>I30*I7</f>
        <v>-1795.4063834</v>
      </c>
      <c r="J38" s="55">
        <f>J30*J7</f>
        <v>-1461.6602055</v>
      </c>
      <c r="K38" s="55">
        <f>K30*K7</f>
        <v>-1844.6958336</v>
      </c>
      <c r="L38" s="55">
        <f>L30*L7</f>
        <v>-761.74802946</v>
      </c>
      <c r="M38" s="55">
        <f>M30*M7</f>
        <v>-392.0265048</v>
      </c>
      <c r="N38" s="25">
        <f>SUM(B38:M38)</f>
        <v>-17015.68600525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-81491.72</v>
      </c>
      <c r="C42" s="25">
        <f aca="true" t="shared" si="11" ref="C42:M42">+C43+C46+C54+C55</f>
        <v>-77172.44</v>
      </c>
      <c r="D42" s="25">
        <f t="shared" si="11"/>
        <v>-60719.840000000004</v>
      </c>
      <c r="E42" s="25">
        <f t="shared" si="11"/>
        <v>-10660</v>
      </c>
      <c r="F42" s="25">
        <f t="shared" si="11"/>
        <v>-43124.8</v>
      </c>
      <c r="G42" s="25">
        <f t="shared" si="11"/>
        <v>-91149.24</v>
      </c>
      <c r="H42" s="25">
        <f t="shared" si="11"/>
        <v>-103987</v>
      </c>
      <c r="I42" s="25">
        <f t="shared" si="11"/>
        <v>-53321.72</v>
      </c>
      <c r="J42" s="25">
        <f t="shared" si="11"/>
        <v>-68795.44</v>
      </c>
      <c r="K42" s="25">
        <f t="shared" si="11"/>
        <v>-59279.64</v>
      </c>
      <c r="L42" s="25">
        <f t="shared" si="11"/>
        <v>-33495.2</v>
      </c>
      <c r="M42" s="25">
        <f t="shared" si="11"/>
        <v>-19096</v>
      </c>
      <c r="N42" s="25">
        <f>+N43+N46+N54+N55</f>
        <v>-702293.0399999999</v>
      </c>
    </row>
    <row r="43" spans="1:14" ht="18.75" customHeight="1">
      <c r="A43" s="17" t="s">
        <v>61</v>
      </c>
      <c r="B43" s="26">
        <f>B44+B45</f>
        <v>-81282</v>
      </c>
      <c r="C43" s="26">
        <f>C44+C45</f>
        <v>-77052.6</v>
      </c>
      <c r="D43" s="26">
        <f>D44+D45</f>
        <v>-60621.4</v>
      </c>
      <c r="E43" s="26">
        <f>E44+E45</f>
        <v>-10617.2</v>
      </c>
      <c r="F43" s="26">
        <f aca="true" t="shared" si="12" ref="F43:M43">F44+F45</f>
        <v>-43103.4</v>
      </c>
      <c r="G43" s="26">
        <f t="shared" si="12"/>
        <v>-91093.6</v>
      </c>
      <c r="H43" s="26">
        <f t="shared" si="12"/>
        <v>-103987</v>
      </c>
      <c r="I43" s="26">
        <f t="shared" si="12"/>
        <v>-53219</v>
      </c>
      <c r="J43" s="26">
        <f t="shared" si="12"/>
        <v>-68590</v>
      </c>
      <c r="K43" s="26">
        <f t="shared" si="12"/>
        <v>-59181.2</v>
      </c>
      <c r="L43" s="26">
        <f t="shared" si="12"/>
        <v>-33409.6</v>
      </c>
      <c r="M43" s="26">
        <f t="shared" si="12"/>
        <v>-19053.2</v>
      </c>
      <c r="N43" s="25">
        <f aca="true" t="shared" si="13" ref="N43:N55">SUM(B43:M43)</f>
        <v>-701210.2</v>
      </c>
    </row>
    <row r="44" spans="1:25" ht="18.75" customHeight="1">
      <c r="A44" s="13" t="s">
        <v>62</v>
      </c>
      <c r="B44" s="20">
        <f>ROUND(-B9*$D$3,2)</f>
        <v>-81282</v>
      </c>
      <c r="C44" s="20">
        <f>ROUND(-C9*$D$3,2)</f>
        <v>-77052.6</v>
      </c>
      <c r="D44" s="20">
        <f>ROUND(-D9*$D$3,2)</f>
        <v>-60621.4</v>
      </c>
      <c r="E44" s="20">
        <f>ROUND(-E9*$D$3,2)</f>
        <v>-10617.2</v>
      </c>
      <c r="F44" s="20">
        <f aca="true" t="shared" si="14" ref="F44:M44">ROUND(-F9*$D$3,2)</f>
        <v>-43103.4</v>
      </c>
      <c r="G44" s="20">
        <f t="shared" si="14"/>
        <v>-91093.6</v>
      </c>
      <c r="H44" s="20">
        <f t="shared" si="14"/>
        <v>-103987</v>
      </c>
      <c r="I44" s="20">
        <f t="shared" si="14"/>
        <v>-53219</v>
      </c>
      <c r="J44" s="20">
        <f t="shared" si="14"/>
        <v>-68590</v>
      </c>
      <c r="K44" s="20">
        <f t="shared" si="14"/>
        <v>-59181.2</v>
      </c>
      <c r="L44" s="20">
        <f t="shared" si="14"/>
        <v>-33409.6</v>
      </c>
      <c r="M44" s="20">
        <f t="shared" si="14"/>
        <v>-19053.2</v>
      </c>
      <c r="N44" s="47">
        <f t="shared" si="13"/>
        <v>-701210.2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610898.6124587599</v>
      </c>
      <c r="C57" s="29">
        <f t="shared" si="17"/>
        <v>376318.0706</v>
      </c>
      <c r="D57" s="29">
        <f t="shared" si="17"/>
        <v>440230.6773892</v>
      </c>
      <c r="E57" s="29">
        <f t="shared" si="17"/>
        <v>109666.89286240001</v>
      </c>
      <c r="F57" s="29">
        <f t="shared" si="17"/>
        <v>370229.86884115</v>
      </c>
      <c r="G57" s="29">
        <f t="shared" si="17"/>
        <v>471948.4136000001</v>
      </c>
      <c r="H57" s="29">
        <f t="shared" si="17"/>
        <v>501484.58350000007</v>
      </c>
      <c r="I57" s="29">
        <f t="shared" si="17"/>
        <v>508379.55001660006</v>
      </c>
      <c r="J57" s="29">
        <f t="shared" si="17"/>
        <v>391435.92229449993</v>
      </c>
      <c r="K57" s="29">
        <f t="shared" si="17"/>
        <v>506287.3221663999</v>
      </c>
      <c r="L57" s="29">
        <f t="shared" si="17"/>
        <v>201982.06817053998</v>
      </c>
      <c r="M57" s="29">
        <f t="shared" si="17"/>
        <v>100400.7654952</v>
      </c>
      <c r="N57" s="29">
        <f>SUM(B57:M57)</f>
        <v>4589262.74739475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610898.61</v>
      </c>
      <c r="C60" s="36">
        <f aca="true" t="shared" si="18" ref="C60:M60">SUM(C61:C74)</f>
        <v>376318.07</v>
      </c>
      <c r="D60" s="36">
        <f t="shared" si="18"/>
        <v>440230.67</v>
      </c>
      <c r="E60" s="36">
        <f t="shared" si="18"/>
        <v>109666.9</v>
      </c>
      <c r="F60" s="36">
        <f t="shared" si="18"/>
        <v>370229.86</v>
      </c>
      <c r="G60" s="36">
        <f t="shared" si="18"/>
        <v>471948.41</v>
      </c>
      <c r="H60" s="36">
        <f t="shared" si="18"/>
        <v>501484.58999999997</v>
      </c>
      <c r="I60" s="36">
        <f t="shared" si="18"/>
        <v>508379.54</v>
      </c>
      <c r="J60" s="36">
        <f t="shared" si="18"/>
        <v>391435.92</v>
      </c>
      <c r="K60" s="36">
        <f t="shared" si="18"/>
        <v>506287.32</v>
      </c>
      <c r="L60" s="36">
        <f t="shared" si="18"/>
        <v>201982.07</v>
      </c>
      <c r="M60" s="36">
        <f t="shared" si="18"/>
        <v>100400.76</v>
      </c>
      <c r="N60" s="29">
        <f>SUM(N61:N74)</f>
        <v>4589262.72</v>
      </c>
    </row>
    <row r="61" spans="1:15" ht="18.75" customHeight="1">
      <c r="A61" s="17" t="s">
        <v>76</v>
      </c>
      <c r="B61" s="36">
        <v>117549.4</v>
      </c>
      <c r="C61" s="36">
        <v>106685.46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224234.86</v>
      </c>
      <c r="O61"/>
    </row>
    <row r="62" spans="1:15" ht="18.75" customHeight="1">
      <c r="A62" s="17" t="s">
        <v>77</v>
      </c>
      <c r="B62" s="36">
        <v>493349.21</v>
      </c>
      <c r="C62" s="36">
        <v>269632.61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762981.8200000001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440230.67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440230.67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109666.9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109666.9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370229.86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370229.86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471948.41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471948.41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384071.11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384071.11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117413.48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117413.48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508379.54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508379.54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391435.92</v>
      </c>
      <c r="K70" s="35">
        <v>0</v>
      </c>
      <c r="L70" s="35">
        <v>0</v>
      </c>
      <c r="M70" s="35">
        <v>0</v>
      </c>
      <c r="N70" s="29">
        <f t="shared" si="19"/>
        <v>391435.92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506287.32</v>
      </c>
      <c r="L71" s="35">
        <v>0</v>
      </c>
      <c r="M71" s="62"/>
      <c r="N71" s="26">
        <f t="shared" si="19"/>
        <v>506287.32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201982.07</v>
      </c>
      <c r="M72" s="35">
        <v>0</v>
      </c>
      <c r="N72" s="29">
        <f t="shared" si="19"/>
        <v>201982.07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100400.76</v>
      </c>
      <c r="N73" s="26">
        <f t="shared" si="19"/>
        <v>100400.76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2.1118765111483433</v>
      </c>
      <c r="C78" s="45">
        <v>2.0881535161022335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1.8341162452537954</v>
      </c>
      <c r="C79" s="45">
        <v>1.7304893574916747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1.6828575843404712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2.340489250596176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1.965519601913192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1.5565589526700172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1.8339550111065475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1.7917583446137186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1.7795799288949015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2.0043610491235326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1.9162667282184724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2.277827663241115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2.231707264827715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2016-04-08T18:28:43Z</dcterms:modified>
  <cp:category/>
  <cp:version/>
  <cp:contentType/>
  <cp:contentStatus/>
</cp:coreProperties>
</file>