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<sst xmlns="http://schemas.openxmlformats.org/spreadsheetml/2006/main" count="134" uniqueCount="134">
  <si>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</si>
  <si>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</si>
  <si>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</si>
  <si>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</si>
  <si>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</si>
  <si>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</si>
  <si>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</si>
  <si>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</si>
  <si>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</si>
  <si>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</si>
  <si>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</si>
  <si>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</si>
  <si>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</si>
  <si>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</si>
  <si>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</si>
  <si>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</si>
  <si>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</si>
  <si>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</si>
  <si>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</si>
  <si>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</si>
  <si>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</si>
  <si>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</si>
  <si>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</si>
  <si>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</si>
  <si>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</si>
  <si>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</si>
  <si>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</si>
  <si>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</si>
  <si>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</si>
  <si>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</si>
  <si>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</si>
  <si>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</si>
  <si>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</si>
  <si>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</si>
  <si>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</si>
  <si>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</si>
  <si>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</si>
  <si>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</si>
  <si>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</si>
  <si>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</si>
  <si>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</si>
  <si>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</si>
  <si>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</si>
  <si>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</si>
  <si>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</si>
  <si>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</si>
  <si>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</si>
  <si>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</si>
  <si>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</si>
  <si>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</si>
  <si>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</si>
  <si>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</si>
  <si>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</si>
  <si>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</si>
  <si>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</si>
  <si>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</si>
  <si>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</si>
  <si>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</si>
  <si>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</si>
  <si>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</si>
  <si>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</si>
  <si>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</si>
  <si>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</si>
  <si>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</si>
  <si>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</si>
  <si>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</si>
  <si>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</si>
  <si>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</si>
  <si>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</si>
  <si>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</si>
  <si>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</si>
  <si>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</si>
  <si>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</si>
  <si>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</si>
  <si>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</si>
  <si>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</si>
  <si>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</si>
  <si>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</si>
  <si>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</si>
  <si>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</si>
  <si>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</si>
  <si>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</si>
  <si>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</si>
  <si>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</si>
  <si>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</si>
  <si>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</si>
  <si>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</si>
  <si>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</si>
  <si>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</si>
  <si>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</si>
  <si>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</si>
  <si>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</si>
  <si>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</si>
  <si>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</si>
  <si>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</si>
  <si>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</si>
  <si>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</si>
  <si>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</si>
  <si>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</si>
  <si>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</si>
  <si>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</si>
  <si>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</si>
  <si>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</si>
  <si>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</si>
  <si>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</si>
  <si>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</si>
  <si>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</si>
  <si>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</si>
  <si>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</si>
  <si>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</si>
  <si>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</si>
  <si>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</si>
  <si>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</si>
  <si>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</si>
  <si>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</si>
  <si>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</si>
  <si>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</si>
  <si>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</si>
  <si>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</si>
  <si>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</si>
  <si>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</si>
  <si>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</si>
  <si>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</si>
  <si>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</si>
  <si>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</si>
  <si>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</si>
  <si>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</si>
  <si>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</si>
  <si>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</si>
  <si>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</si>
  <si>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</si>
  <si>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</si>
  <si>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</si>
  <si>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17/04/16 - VENCIMENTO 25/04/16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</si>
</sst>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176598</v>
      </c>
      <c r="C7" s="9">
        <f t="shared" si="0"/>
        <v>239851</v>
      </c>
      <c r="D7" s="9">
        <f t="shared" si="0"/>
        <v>265066</v>
      </c>
      <c r="E7" s="9">
        <f t="shared" si="0"/>
        <v>144921</v>
      </c>
      <c r="F7" s="9">
        <f t="shared" si="0"/>
        <v>238406</v>
      </c>
      <c r="G7" s="9">
        <f t="shared" si="0"/>
        <v>393349</v>
      </c>
      <c r="H7" s="9">
        <f t="shared" si="0"/>
        <v>135818</v>
      </c>
      <c r="I7" s="9">
        <f t="shared" si="0"/>
        <v>27688</v>
      </c>
      <c r="J7" s="9">
        <f t="shared" si="0"/>
        <v>116958</v>
      </c>
      <c r="K7" s="9">
        <f t="shared" si="0"/>
        <v>1738655</v>
      </c>
      <c r="L7" s="52"/>
    </row>
    <row r="8" spans="1:11" ht="17.25" customHeight="1">
      <c r="A8" s="10" t="s">
        <v>101</v>
      </c>
      <c r="B8" s="11">
        <f>B9+B12+B16</f>
        <v>105265</v>
      </c>
      <c r="C8" s="11">
        <f aca="true" t="shared" si="1" ref="C8:J8">C9+C12+C16</f>
        <v>149161</v>
      </c>
      <c r="D8" s="11">
        <f t="shared" si="1"/>
        <v>152763</v>
      </c>
      <c r="E8" s="11">
        <f t="shared" si="1"/>
        <v>87980</v>
      </c>
      <c r="F8" s="11">
        <f t="shared" si="1"/>
        <v>135236</v>
      </c>
      <c r="G8" s="11">
        <f t="shared" si="1"/>
        <v>223363</v>
      </c>
      <c r="H8" s="11">
        <f t="shared" si="1"/>
        <v>88222</v>
      </c>
      <c r="I8" s="11">
        <f t="shared" si="1"/>
        <v>15007</v>
      </c>
      <c r="J8" s="11">
        <f t="shared" si="1"/>
        <v>68894</v>
      </c>
      <c r="K8" s="11">
        <f>SUM(B8:J8)</f>
        <v>1025891</v>
      </c>
    </row>
    <row r="9" spans="1:11" ht="17.25" customHeight="1">
      <c r="A9" s="15" t="s">
        <v>17</v>
      </c>
      <c r="B9" s="13">
        <f>+B10+B11</f>
        <v>16862</v>
      </c>
      <c r="C9" s="13">
        <f aca="true" t="shared" si="2" ref="C9:J9">+C10+C11</f>
        <v>26204</v>
      </c>
      <c r="D9" s="13">
        <f t="shared" si="2"/>
        <v>24148</v>
      </c>
      <c r="E9" s="13">
        <f t="shared" si="2"/>
        <v>14932</v>
      </c>
      <c r="F9" s="13">
        <f t="shared" si="2"/>
        <v>18606</v>
      </c>
      <c r="G9" s="13">
        <f t="shared" si="2"/>
        <v>24312</v>
      </c>
      <c r="H9" s="13">
        <f t="shared" si="2"/>
        <v>16642</v>
      </c>
      <c r="I9" s="13">
        <f t="shared" si="2"/>
        <v>2980</v>
      </c>
      <c r="J9" s="13">
        <f t="shared" si="2"/>
        <v>10471</v>
      </c>
      <c r="K9" s="11">
        <f>SUM(B9:J9)</f>
        <v>155157</v>
      </c>
    </row>
    <row r="10" spans="1:11" ht="17.25" customHeight="1">
      <c r="A10" s="29" t="s">
        <v>18</v>
      </c>
      <c r="B10" s="13">
        <v>16862</v>
      </c>
      <c r="C10" s="13">
        <v>26204</v>
      </c>
      <c r="D10" s="13">
        <v>24148</v>
      </c>
      <c r="E10" s="13">
        <v>14932</v>
      </c>
      <c r="F10" s="13">
        <v>18606</v>
      </c>
      <c r="G10" s="13">
        <v>24312</v>
      </c>
      <c r="H10" s="13">
        <v>16642</v>
      </c>
      <c r="I10" s="13">
        <v>2980</v>
      </c>
      <c r="J10" s="13">
        <v>10471</v>
      </c>
      <c r="K10" s="11">
        <f>SUM(B10:J10)</f>
        <v>155157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61248</v>
      </c>
      <c r="C12" s="17">
        <f t="shared" si="3"/>
        <v>86573</v>
      </c>
      <c r="D12" s="17">
        <f t="shared" si="3"/>
        <v>92445</v>
      </c>
      <c r="E12" s="17">
        <f t="shared" si="3"/>
        <v>53153</v>
      </c>
      <c r="F12" s="17">
        <f t="shared" si="3"/>
        <v>82199</v>
      </c>
      <c r="G12" s="17">
        <f t="shared" si="3"/>
        <v>146540</v>
      </c>
      <c r="H12" s="17">
        <f t="shared" si="3"/>
        <v>54294</v>
      </c>
      <c r="I12" s="17">
        <f t="shared" si="3"/>
        <v>8540</v>
      </c>
      <c r="J12" s="17">
        <f t="shared" si="3"/>
        <v>40613</v>
      </c>
      <c r="K12" s="11">
        <f aca="true" t="shared" si="4" ref="K12:K27">SUM(B12:J12)</f>
        <v>625605</v>
      </c>
    </row>
    <row r="13" spans="1:13" ht="17.25" customHeight="1">
      <c r="A13" s="14" t="s">
        <v>20</v>
      </c>
      <c r="B13" s="13">
        <v>29110</v>
      </c>
      <c r="C13" s="13">
        <v>44595</v>
      </c>
      <c r="D13" s="13">
        <v>47503</v>
      </c>
      <c r="E13" s="13">
        <v>27778</v>
      </c>
      <c r="F13" s="13">
        <v>39093</v>
      </c>
      <c r="G13" s="13">
        <v>65651</v>
      </c>
      <c r="H13" s="13">
        <v>24243</v>
      </c>
      <c r="I13" s="13">
        <v>4826</v>
      </c>
      <c r="J13" s="13">
        <v>21333</v>
      </c>
      <c r="K13" s="11">
        <f t="shared" si="4"/>
        <v>304132</v>
      </c>
      <c r="L13" s="52"/>
      <c r="M13" s="53"/>
    </row>
    <row r="14" spans="1:12" ht="17.25" customHeight="1">
      <c r="A14" s="14" t="s">
        <v>21</v>
      </c>
      <c r="B14" s="13">
        <v>30461</v>
      </c>
      <c r="C14" s="13">
        <v>39543</v>
      </c>
      <c r="D14" s="13">
        <v>43045</v>
      </c>
      <c r="E14" s="13">
        <v>23846</v>
      </c>
      <c r="F14" s="13">
        <v>41390</v>
      </c>
      <c r="G14" s="13">
        <v>78324</v>
      </c>
      <c r="H14" s="13">
        <v>27894</v>
      </c>
      <c r="I14" s="13">
        <v>3425</v>
      </c>
      <c r="J14" s="13">
        <v>18582</v>
      </c>
      <c r="K14" s="11">
        <f t="shared" si="4"/>
        <v>306510</v>
      </c>
      <c r="L14" s="52"/>
    </row>
    <row r="15" spans="1:11" ht="17.25" customHeight="1">
      <c r="A15" s="14" t="s">
        <v>22</v>
      </c>
      <c r="B15" s="13">
        <v>1677</v>
      </c>
      <c r="C15" s="13">
        <v>2435</v>
      </c>
      <c r="D15" s="13">
        <v>1897</v>
      </c>
      <c r="E15" s="13">
        <v>1529</v>
      </c>
      <c r="F15" s="13">
        <v>1716</v>
      </c>
      <c r="G15" s="13">
        <v>2565</v>
      </c>
      <c r="H15" s="13">
        <v>2157</v>
      </c>
      <c r="I15" s="13">
        <v>289</v>
      </c>
      <c r="J15" s="13">
        <v>698</v>
      </c>
      <c r="K15" s="11">
        <f t="shared" si="4"/>
        <v>14963</v>
      </c>
    </row>
    <row r="16" spans="1:11" ht="17.25" customHeight="1">
      <c r="A16" s="15" t="s">
        <v>97</v>
      </c>
      <c r="B16" s="13">
        <f>B17+B18+B19</f>
        <v>27155</v>
      </c>
      <c r="C16" s="13">
        <f aca="true" t="shared" si="5" ref="C16:J16">C17+C18+C19</f>
        <v>36384</v>
      </c>
      <c r="D16" s="13">
        <f t="shared" si="5"/>
        <v>36170</v>
      </c>
      <c r="E16" s="13">
        <f t="shared" si="5"/>
        <v>19895</v>
      </c>
      <c r="F16" s="13">
        <f t="shared" si="5"/>
        <v>34431</v>
      </c>
      <c r="G16" s="13">
        <f t="shared" si="5"/>
        <v>52511</v>
      </c>
      <c r="H16" s="13">
        <f t="shared" si="5"/>
        <v>17286</v>
      </c>
      <c r="I16" s="13">
        <f t="shared" si="5"/>
        <v>3487</v>
      </c>
      <c r="J16" s="13">
        <f t="shared" si="5"/>
        <v>17810</v>
      </c>
      <c r="K16" s="11">
        <f t="shared" si="4"/>
        <v>245129</v>
      </c>
    </row>
    <row r="17" spans="1:11" ht="17.25" customHeight="1">
      <c r="A17" s="14" t="s">
        <v>98</v>
      </c>
      <c r="B17" s="13">
        <v>6102</v>
      </c>
      <c r="C17" s="13">
        <v>8166</v>
      </c>
      <c r="D17" s="13">
        <v>8330</v>
      </c>
      <c r="E17" s="13">
        <v>4866</v>
      </c>
      <c r="F17" s="13">
        <v>8188</v>
      </c>
      <c r="G17" s="13">
        <v>13120</v>
      </c>
      <c r="H17" s="13">
        <v>4401</v>
      </c>
      <c r="I17" s="13">
        <v>975</v>
      </c>
      <c r="J17" s="13">
        <v>3696</v>
      </c>
      <c r="K17" s="11">
        <f t="shared" si="4"/>
        <v>57844</v>
      </c>
    </row>
    <row r="18" spans="1:11" ht="17.25" customHeight="1">
      <c r="A18" s="14" t="s">
        <v>99</v>
      </c>
      <c r="B18" s="13">
        <v>2145</v>
      </c>
      <c r="C18" s="13">
        <v>2393</v>
      </c>
      <c r="D18" s="13">
        <v>3124</v>
      </c>
      <c r="E18" s="13">
        <v>1700</v>
      </c>
      <c r="F18" s="13">
        <v>3937</v>
      </c>
      <c r="G18" s="13">
        <v>7994</v>
      </c>
      <c r="H18" s="13">
        <v>1626</v>
      </c>
      <c r="I18" s="13">
        <v>287</v>
      </c>
      <c r="J18" s="13">
        <v>1608</v>
      </c>
      <c r="K18" s="11">
        <f t="shared" si="4"/>
        <v>24814</v>
      </c>
    </row>
    <row r="19" spans="1:11" ht="17.25" customHeight="1">
      <c r="A19" s="14" t="s">
        <v>100</v>
      </c>
      <c r="B19" s="13">
        <v>18908</v>
      </c>
      <c r="C19" s="13">
        <v>25825</v>
      </c>
      <c r="D19" s="13">
        <v>24716</v>
      </c>
      <c r="E19" s="13">
        <v>13329</v>
      </c>
      <c r="F19" s="13">
        <v>22306</v>
      </c>
      <c r="G19" s="13">
        <v>31397</v>
      </c>
      <c r="H19" s="13">
        <v>11259</v>
      </c>
      <c r="I19" s="13">
        <v>2225</v>
      </c>
      <c r="J19" s="13">
        <v>12506</v>
      </c>
      <c r="K19" s="11">
        <f t="shared" si="4"/>
        <v>162471</v>
      </c>
    </row>
    <row r="20" spans="1:11" ht="17.25" customHeight="1">
      <c r="A20" s="16" t="s">
        <v>23</v>
      </c>
      <c r="B20" s="11">
        <f>+B21+B22+B23</f>
        <v>47706</v>
      </c>
      <c r="C20" s="11">
        <f aca="true" t="shared" si="6" ref="C20:J20">+C21+C22+C23</f>
        <v>54838</v>
      </c>
      <c r="D20" s="11">
        <f t="shared" si="6"/>
        <v>68930</v>
      </c>
      <c r="E20" s="11">
        <f t="shared" si="6"/>
        <v>34776</v>
      </c>
      <c r="F20" s="11">
        <f t="shared" si="6"/>
        <v>73711</v>
      </c>
      <c r="G20" s="11">
        <f t="shared" si="6"/>
        <v>131882</v>
      </c>
      <c r="H20" s="11">
        <f t="shared" si="6"/>
        <v>33188</v>
      </c>
      <c r="I20" s="11">
        <f t="shared" si="6"/>
        <v>7062</v>
      </c>
      <c r="J20" s="11">
        <f t="shared" si="6"/>
        <v>28001</v>
      </c>
      <c r="K20" s="11">
        <f t="shared" si="4"/>
        <v>480094</v>
      </c>
    </row>
    <row r="21" spans="1:12" ht="17.25" customHeight="1">
      <c r="A21" s="12" t="s">
        <v>24</v>
      </c>
      <c r="B21" s="13">
        <v>25879</v>
      </c>
      <c r="C21" s="13">
        <v>32701</v>
      </c>
      <c r="D21" s="13">
        <v>41270</v>
      </c>
      <c r="E21" s="13">
        <v>21155</v>
      </c>
      <c r="F21" s="13">
        <v>40634</v>
      </c>
      <c r="G21" s="13">
        <v>64388</v>
      </c>
      <c r="H21" s="13">
        <v>18134</v>
      </c>
      <c r="I21" s="13">
        <v>4671</v>
      </c>
      <c r="J21" s="13">
        <v>16497</v>
      </c>
      <c r="K21" s="11">
        <f t="shared" si="4"/>
        <v>265329</v>
      </c>
      <c r="L21" s="52"/>
    </row>
    <row r="22" spans="1:12" ht="17.25" customHeight="1">
      <c r="A22" s="12" t="s">
        <v>25</v>
      </c>
      <c r="B22" s="13">
        <v>21016</v>
      </c>
      <c r="C22" s="13">
        <v>21272</v>
      </c>
      <c r="D22" s="13">
        <v>26747</v>
      </c>
      <c r="E22" s="13">
        <v>13094</v>
      </c>
      <c r="F22" s="13">
        <v>32238</v>
      </c>
      <c r="G22" s="13">
        <v>66002</v>
      </c>
      <c r="H22" s="13">
        <v>14387</v>
      </c>
      <c r="I22" s="13">
        <v>2295</v>
      </c>
      <c r="J22" s="13">
        <v>11215</v>
      </c>
      <c r="K22" s="11">
        <f t="shared" si="4"/>
        <v>208266</v>
      </c>
      <c r="L22" s="52"/>
    </row>
    <row r="23" spans="1:11" ht="17.25" customHeight="1">
      <c r="A23" s="12" t="s">
        <v>26</v>
      </c>
      <c r="B23" s="13">
        <v>811</v>
      </c>
      <c r="C23" s="13">
        <v>865</v>
      </c>
      <c r="D23" s="13">
        <v>913</v>
      </c>
      <c r="E23" s="13">
        <v>527</v>
      </c>
      <c r="F23" s="13">
        <v>839</v>
      </c>
      <c r="G23" s="13">
        <v>1492</v>
      </c>
      <c r="H23" s="13">
        <v>667</v>
      </c>
      <c r="I23" s="13">
        <v>96</v>
      </c>
      <c r="J23" s="13">
        <v>289</v>
      </c>
      <c r="K23" s="11">
        <f t="shared" si="4"/>
        <v>6499</v>
      </c>
    </row>
    <row r="24" spans="1:11" ht="17.25" customHeight="1">
      <c r="A24" s="16" t="s">
        <v>27</v>
      </c>
      <c r="B24" s="13">
        <v>23627</v>
      </c>
      <c r="C24" s="13">
        <v>35852</v>
      </c>
      <c r="D24" s="13">
        <v>43373</v>
      </c>
      <c r="E24" s="13">
        <v>22165</v>
      </c>
      <c r="F24" s="13">
        <v>29459</v>
      </c>
      <c r="G24" s="13">
        <v>38104</v>
      </c>
      <c r="H24" s="13">
        <v>13461</v>
      </c>
      <c r="I24" s="13">
        <v>5619</v>
      </c>
      <c r="J24" s="13">
        <v>20063</v>
      </c>
      <c r="K24" s="11">
        <f t="shared" si="4"/>
        <v>231723</v>
      </c>
    </row>
    <row r="25" spans="1:12" ht="17.25" customHeight="1">
      <c r="A25" s="12" t="s">
        <v>28</v>
      </c>
      <c r="B25" s="13">
        <v>15121</v>
      </c>
      <c r="C25" s="13">
        <v>22945</v>
      </c>
      <c r="D25" s="13">
        <v>27759</v>
      </c>
      <c r="E25" s="13">
        <v>14186</v>
      </c>
      <c r="F25" s="13">
        <v>18854</v>
      </c>
      <c r="G25" s="13">
        <v>24387</v>
      </c>
      <c r="H25" s="13">
        <v>8615</v>
      </c>
      <c r="I25" s="13">
        <v>3596</v>
      </c>
      <c r="J25" s="13">
        <v>12840</v>
      </c>
      <c r="K25" s="11">
        <f t="shared" si="4"/>
        <v>148303</v>
      </c>
      <c r="L25" s="52"/>
    </row>
    <row r="26" spans="1:12" ht="17.25" customHeight="1">
      <c r="A26" s="12" t="s">
        <v>29</v>
      </c>
      <c r="B26" s="13">
        <v>8506</v>
      </c>
      <c r="C26" s="13">
        <v>12907</v>
      </c>
      <c r="D26" s="13">
        <v>15614</v>
      </c>
      <c r="E26" s="13">
        <v>7979</v>
      </c>
      <c r="F26" s="13">
        <v>10605</v>
      </c>
      <c r="G26" s="13">
        <v>13717</v>
      </c>
      <c r="H26" s="13">
        <v>4846</v>
      </c>
      <c r="I26" s="13">
        <v>2023</v>
      </c>
      <c r="J26" s="13">
        <v>7223</v>
      </c>
      <c r="K26" s="11">
        <f t="shared" si="4"/>
        <v>83420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947</v>
      </c>
      <c r="I27" s="11">
        <v>0</v>
      </c>
      <c r="J27" s="11">
        <v>0</v>
      </c>
      <c r="K27" s="11">
        <f t="shared" si="4"/>
        <v>947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28116.71</v>
      </c>
      <c r="I35" s="19">
        <v>0</v>
      </c>
      <c r="J35" s="19">
        <v>0</v>
      </c>
      <c r="K35" s="23">
        <f>SUM(B35:J35)</f>
        <v>28116.71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476640.7</v>
      </c>
      <c r="C47" s="22">
        <f aca="true" t="shared" si="11" ref="C47:H47">+C48+C57</f>
        <v>732859.83</v>
      </c>
      <c r="D47" s="22">
        <f t="shared" si="11"/>
        <v>907377.05</v>
      </c>
      <c r="E47" s="22">
        <f t="shared" si="11"/>
        <v>432617.24000000005</v>
      </c>
      <c r="F47" s="22">
        <f t="shared" si="11"/>
        <v>678479.01</v>
      </c>
      <c r="G47" s="22">
        <f t="shared" si="11"/>
        <v>959883.96</v>
      </c>
      <c r="H47" s="22">
        <f t="shared" si="11"/>
        <v>416794.20999999996</v>
      </c>
      <c r="I47" s="22">
        <f>+I48+I57</f>
        <v>133383.9</v>
      </c>
      <c r="J47" s="22">
        <f>+J48+J57</f>
        <v>347534.39</v>
      </c>
      <c r="K47" s="22">
        <f>SUM(B47:J47)</f>
        <v>5085570.29</v>
      </c>
    </row>
    <row r="48" spans="1:11" ht="17.25" customHeight="1">
      <c r="A48" s="16" t="s">
        <v>115</v>
      </c>
      <c r="B48" s="23">
        <f>SUM(B49:B56)</f>
        <v>458566.63</v>
      </c>
      <c r="C48" s="23">
        <f aca="true" t="shared" si="12" ref="C48:J48">SUM(C49:C56)</f>
        <v>709957.64</v>
      </c>
      <c r="D48" s="23">
        <f t="shared" si="12"/>
        <v>882667.4500000001</v>
      </c>
      <c r="E48" s="23">
        <f t="shared" si="12"/>
        <v>410850.15</v>
      </c>
      <c r="F48" s="23">
        <f t="shared" si="12"/>
        <v>655843.81</v>
      </c>
      <c r="G48" s="23">
        <f t="shared" si="12"/>
        <v>930856.19</v>
      </c>
      <c r="H48" s="23">
        <f t="shared" si="12"/>
        <v>397426.64999999997</v>
      </c>
      <c r="I48" s="23">
        <f t="shared" si="12"/>
        <v>133383.9</v>
      </c>
      <c r="J48" s="23">
        <f t="shared" si="12"/>
        <v>333909.93</v>
      </c>
      <c r="K48" s="23">
        <f aca="true" t="shared" si="13" ref="K48:K57">SUM(B48:J48)</f>
        <v>4913462.350000001</v>
      </c>
    </row>
    <row r="49" spans="1:11" ht="17.25" customHeight="1">
      <c r="A49" s="34" t="s">
        <v>46</v>
      </c>
      <c r="B49" s="23">
        <f aca="true" t="shared" si="14" ref="B49:H49">ROUND(B30*B7,2)</f>
        <v>455322.62</v>
      </c>
      <c r="C49" s="23">
        <f t="shared" si="14"/>
        <v>703794.79</v>
      </c>
      <c r="D49" s="23">
        <f t="shared" si="14"/>
        <v>877607.02</v>
      </c>
      <c r="E49" s="23">
        <f t="shared" si="14"/>
        <v>408068.55</v>
      </c>
      <c r="F49" s="23">
        <f t="shared" si="14"/>
        <v>651682.8</v>
      </c>
      <c r="G49" s="23">
        <f t="shared" si="14"/>
        <v>924960.17</v>
      </c>
      <c r="H49" s="23">
        <f t="shared" si="14"/>
        <v>366219.66</v>
      </c>
      <c r="I49" s="23">
        <f>ROUND(I30*I7,2)</f>
        <v>132318.18</v>
      </c>
      <c r="J49" s="23">
        <f>ROUND(J30*J7,2)</f>
        <v>331692.89</v>
      </c>
      <c r="K49" s="23">
        <f t="shared" si="13"/>
        <v>4851666.68</v>
      </c>
    </row>
    <row r="50" spans="1:11" ht="17.25" customHeight="1">
      <c r="A50" s="34" t="s">
        <v>47</v>
      </c>
      <c r="B50" s="19">
        <v>0</v>
      </c>
      <c r="C50" s="23">
        <f>ROUND(C31*C7,2)</f>
        <v>1564.4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1564.4</v>
      </c>
    </row>
    <row r="51" spans="1:11" ht="17.25" customHeight="1">
      <c r="A51" s="67" t="s">
        <v>108</v>
      </c>
      <c r="B51" s="68">
        <f aca="true" t="shared" si="15" ref="B51:H51">ROUND(B32*B7,2)</f>
        <v>-847.67</v>
      </c>
      <c r="C51" s="68">
        <f t="shared" si="15"/>
        <v>-1175.27</v>
      </c>
      <c r="D51" s="68">
        <f t="shared" si="15"/>
        <v>-1325.33</v>
      </c>
      <c r="E51" s="68">
        <f t="shared" si="15"/>
        <v>-663.8</v>
      </c>
      <c r="F51" s="68">
        <f t="shared" si="15"/>
        <v>-1120.51</v>
      </c>
      <c r="G51" s="68">
        <f t="shared" si="15"/>
        <v>-1534.06</v>
      </c>
      <c r="H51" s="68">
        <f t="shared" si="15"/>
        <v>-624.76</v>
      </c>
      <c r="I51" s="19">
        <v>0</v>
      </c>
      <c r="J51" s="19">
        <v>0</v>
      </c>
      <c r="K51" s="68">
        <f>SUM(B51:J51)</f>
        <v>-7291.4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28116.71</v>
      </c>
      <c r="I53" s="31">
        <f>+I35</f>
        <v>0</v>
      </c>
      <c r="J53" s="31">
        <f>+J35</f>
        <v>0</v>
      </c>
      <c r="K53" s="23">
        <f t="shared" si="13"/>
        <v>28116.71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-21682.78</v>
      </c>
      <c r="C61" s="35">
        <f t="shared" si="16"/>
        <v>-118431.85</v>
      </c>
      <c r="D61" s="35">
        <f t="shared" si="16"/>
        <v>-113045.06999999999</v>
      </c>
      <c r="E61" s="35">
        <f t="shared" si="16"/>
        <v>-72599.28</v>
      </c>
      <c r="F61" s="35">
        <f t="shared" si="16"/>
        <v>-17428.710000000006</v>
      </c>
      <c r="G61" s="35">
        <f t="shared" si="16"/>
        <v>-122729.56</v>
      </c>
      <c r="H61" s="35">
        <f t="shared" si="16"/>
        <v>-75167.13</v>
      </c>
      <c r="I61" s="35">
        <f t="shared" si="16"/>
        <v>-17811.43</v>
      </c>
      <c r="J61" s="35">
        <f t="shared" si="16"/>
        <v>-46010.670000000006</v>
      </c>
      <c r="K61" s="35">
        <f>SUM(B61:J61)</f>
        <v>-604906.4800000001</v>
      </c>
    </row>
    <row r="62" spans="1:11" ht="18.75" customHeight="1">
      <c r="A62" s="16" t="s">
        <v>77</v>
      </c>
      <c r="B62" s="35">
        <f aca="true" t="shared" si="17" ref="B62:J62">B63+B64+B65+B66+B67+B68</f>
        <v>-64075.6</v>
      </c>
      <c r="C62" s="35">
        <f t="shared" si="17"/>
        <v>-99575.2</v>
      </c>
      <c r="D62" s="35">
        <f t="shared" si="17"/>
        <v>-91762.4</v>
      </c>
      <c r="E62" s="35">
        <f t="shared" si="17"/>
        <v>-56741.6</v>
      </c>
      <c r="F62" s="35">
        <f t="shared" si="17"/>
        <v>-70702.8</v>
      </c>
      <c r="G62" s="35">
        <f t="shared" si="17"/>
        <v>-92385.6</v>
      </c>
      <c r="H62" s="35">
        <f t="shared" si="17"/>
        <v>-63239.6</v>
      </c>
      <c r="I62" s="35">
        <f t="shared" si="17"/>
        <v>-11324</v>
      </c>
      <c r="J62" s="35">
        <f t="shared" si="17"/>
        <v>-39789.8</v>
      </c>
      <c r="K62" s="35">
        <f aca="true" t="shared" si="18" ref="K62:K93">SUM(B62:J62)</f>
        <v>-589596.6</v>
      </c>
    </row>
    <row r="63" spans="1:11" ht="18.75" customHeight="1">
      <c r="A63" s="12" t="s">
        <v>78</v>
      </c>
      <c r="B63" s="35">
        <f>-ROUND(B9*$D$3,2)</f>
        <v>-64075.6</v>
      </c>
      <c r="C63" s="35">
        <f aca="true" t="shared" si="19" ref="C63:J63">-ROUND(C9*$D$3,2)</f>
        <v>-99575.2</v>
      </c>
      <c r="D63" s="35">
        <f t="shared" si="19"/>
        <v>-91762.4</v>
      </c>
      <c r="E63" s="35">
        <f t="shared" si="19"/>
        <v>-56741.6</v>
      </c>
      <c r="F63" s="35">
        <f t="shared" si="19"/>
        <v>-70702.8</v>
      </c>
      <c r="G63" s="35">
        <f t="shared" si="19"/>
        <v>-92385.6</v>
      </c>
      <c r="H63" s="35">
        <f t="shared" si="19"/>
        <v>-63239.6</v>
      </c>
      <c r="I63" s="35">
        <f t="shared" si="19"/>
        <v>-11324</v>
      </c>
      <c r="J63" s="35">
        <f t="shared" si="19"/>
        <v>-39789.8</v>
      </c>
      <c r="K63" s="35">
        <f t="shared" si="18"/>
        <v>-589596.6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42392.82</v>
      </c>
      <c r="C69" s="68">
        <f t="shared" si="20"/>
        <v>-18856.65</v>
      </c>
      <c r="D69" s="68">
        <f t="shared" si="20"/>
        <v>-21282.67</v>
      </c>
      <c r="E69" s="68">
        <f t="shared" si="20"/>
        <v>-15857.68</v>
      </c>
      <c r="F69" s="68">
        <f t="shared" si="20"/>
        <v>53274.09</v>
      </c>
      <c r="G69" s="68">
        <f t="shared" si="20"/>
        <v>-30343.96</v>
      </c>
      <c r="H69" s="68">
        <f t="shared" si="20"/>
        <v>-11927.529999999999</v>
      </c>
      <c r="I69" s="68">
        <f t="shared" si="20"/>
        <v>-6487.43</v>
      </c>
      <c r="J69" s="68">
        <f t="shared" si="20"/>
        <v>-6220.87</v>
      </c>
      <c r="K69" s="68">
        <f t="shared" si="18"/>
        <v>-15309.880000000001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-3590.72</v>
      </c>
      <c r="F93" s="19">
        <v>0</v>
      </c>
      <c r="G93" s="19">
        <v>0</v>
      </c>
      <c r="H93" s="19">
        <v>0</v>
      </c>
      <c r="I93" s="48">
        <v>-1680.64</v>
      </c>
      <c r="J93" s="48">
        <v>-6220.87</v>
      </c>
      <c r="K93" s="48">
        <f t="shared" si="18"/>
        <v>-11492.23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15391.35</v>
      </c>
      <c r="C98" s="48">
        <v>-7195.53</v>
      </c>
      <c r="D98" s="48">
        <v>-7951.98</v>
      </c>
      <c r="E98" s="48">
        <v>-4347.63</v>
      </c>
      <c r="F98" s="48">
        <v>20781.03</v>
      </c>
      <c r="G98" s="48">
        <v>-11800.47</v>
      </c>
      <c r="H98" s="48">
        <v>-4046.13</v>
      </c>
      <c r="I98" s="48">
        <v>-830.64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454957.92000000004</v>
      </c>
      <c r="C104" s="24">
        <f t="shared" si="21"/>
        <v>614427.98</v>
      </c>
      <c r="D104" s="24">
        <f t="shared" si="21"/>
        <v>794331.98</v>
      </c>
      <c r="E104" s="24">
        <f t="shared" si="21"/>
        <v>360017.9600000001</v>
      </c>
      <c r="F104" s="24">
        <f t="shared" si="21"/>
        <v>661050.2999999999</v>
      </c>
      <c r="G104" s="24">
        <f t="shared" si="21"/>
        <v>837154.4</v>
      </c>
      <c r="H104" s="24">
        <f t="shared" si="21"/>
        <v>341627.08</v>
      </c>
      <c r="I104" s="24">
        <f>+I105+I106</f>
        <v>115572.47</v>
      </c>
      <c r="J104" s="24">
        <f>+J105+J106</f>
        <v>301523.72000000003</v>
      </c>
      <c r="K104" s="48">
        <f>SUM(B104:J104)</f>
        <v>4480663.81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436883.85000000003</v>
      </c>
      <c r="C105" s="24">
        <f t="shared" si="22"/>
        <v>591525.79</v>
      </c>
      <c r="D105" s="24">
        <f t="shared" si="22"/>
        <v>769622.38</v>
      </c>
      <c r="E105" s="24">
        <f t="shared" si="22"/>
        <v>338250.87000000005</v>
      </c>
      <c r="F105" s="24">
        <f t="shared" si="22"/>
        <v>638415.1</v>
      </c>
      <c r="G105" s="24">
        <f t="shared" si="22"/>
        <v>808126.63</v>
      </c>
      <c r="H105" s="24">
        <f t="shared" si="22"/>
        <v>322259.52</v>
      </c>
      <c r="I105" s="24">
        <f t="shared" si="22"/>
        <v>115572.47</v>
      </c>
      <c r="J105" s="24">
        <f t="shared" si="22"/>
        <v>287899.26</v>
      </c>
      <c r="K105" s="48">
        <f>SUM(B105:J105)</f>
        <v>4308555.87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4480663.830000001</v>
      </c>
      <c r="L112" s="54"/>
    </row>
    <row r="113" spans="1:11" ht="18.75" customHeight="1">
      <c r="A113" s="26" t="s">
        <v>73</v>
      </c>
      <c r="B113" s="27">
        <v>59418.13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59418.13</v>
      </c>
    </row>
    <row r="114" spans="1:11" ht="18.75" customHeight="1">
      <c r="A114" s="26" t="s">
        <v>74</v>
      </c>
      <c r="B114" s="27">
        <v>395539.79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395539.79</v>
      </c>
    </row>
    <row r="115" spans="1:11" ht="18.75" customHeight="1">
      <c r="A115" s="26" t="s">
        <v>75</v>
      </c>
      <c r="B115" s="40">
        <v>0</v>
      </c>
      <c r="C115" s="27">
        <f>+C104</f>
        <v>614427.98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614427.98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794331.98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794331.98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360017.9600000001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360017.9600000001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125390.49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125390.49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239466.27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239466.27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38784.58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38784.58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257408.97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257408.97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248376.26</v>
      </c>
      <c r="H122" s="40">
        <v>0</v>
      </c>
      <c r="I122" s="40">
        <v>0</v>
      </c>
      <c r="J122" s="40">
        <v>0</v>
      </c>
      <c r="K122" s="41">
        <f t="shared" si="24"/>
        <v>248376.26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25108.37</v>
      </c>
      <c r="H123" s="40">
        <v>0</v>
      </c>
      <c r="I123" s="40">
        <v>0</v>
      </c>
      <c r="J123" s="40">
        <v>0</v>
      </c>
      <c r="K123" s="41">
        <f t="shared" si="24"/>
        <v>25108.37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127167.93</v>
      </c>
      <c r="H124" s="40">
        <v>0</v>
      </c>
      <c r="I124" s="40">
        <v>0</v>
      </c>
      <c r="J124" s="40">
        <v>0</v>
      </c>
      <c r="K124" s="41">
        <f t="shared" si="24"/>
        <v>127167.93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113246.45</v>
      </c>
      <c r="H125" s="40">
        <v>0</v>
      </c>
      <c r="I125" s="40">
        <v>0</v>
      </c>
      <c r="J125" s="40">
        <v>0</v>
      </c>
      <c r="K125" s="41">
        <f t="shared" si="24"/>
        <v>113246.45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323255.4</v>
      </c>
      <c r="H126" s="40">
        <v>0</v>
      </c>
      <c r="I126" s="40">
        <v>0</v>
      </c>
      <c r="J126" s="40">
        <v>0</v>
      </c>
      <c r="K126" s="41">
        <f t="shared" si="24"/>
        <v>323255.4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126211.99</v>
      </c>
      <c r="I127" s="40">
        <v>0</v>
      </c>
      <c r="J127" s="40">
        <v>0</v>
      </c>
      <c r="K127" s="41">
        <f t="shared" si="24"/>
        <v>126211.99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215415.09</v>
      </c>
      <c r="I128" s="40">
        <v>0</v>
      </c>
      <c r="J128" s="40">
        <v>0</v>
      </c>
      <c r="K128" s="41">
        <f t="shared" si="24"/>
        <v>215415.09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115572.47</v>
      </c>
      <c r="J129" s="40">
        <v>0</v>
      </c>
      <c r="K129" s="41">
        <f t="shared" si="24"/>
        <v>115572.47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301523.72</v>
      </c>
      <c r="K130" s="44">
        <f t="shared" si="24"/>
        <v>301523.72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2016-04-20T19:13:59Z</dcterms:modified>
  <cp:category/>
  <cp:version/>
  <cp:contentType/>
  <cp:contentStatus/>
</cp:coreProperties>
</file>