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<sst xmlns="http://schemas.openxmlformats.org/spreadsheetml/2006/main" count="134" uniqueCount="134">
  <si>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</si>
  <si>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</si>
  <si>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</si>
  <si>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</si>
  <si>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</si>
  <si>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</si>
  <si>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</si>
  <si>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</si>
  <si>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</si>
  <si>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</si>
  <si>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</si>
  <si>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</si>
  <si>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</si>
  <si>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</si>
  <si>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</si>
  <si>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</si>
  <si>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</si>
  <si>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</si>
  <si>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</si>
  <si>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</si>
  <si>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</si>
  <si>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</si>
  <si>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</si>
  <si>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</si>
  <si>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</si>
  <si>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</si>
  <si>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</si>
  <si>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</si>
  <si>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</si>
  <si>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</si>
  <si>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</si>
  <si>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</si>
  <si>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</si>
  <si>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</si>
  <si>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</si>
  <si>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</si>
  <si>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</si>
  <si>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</si>
  <si>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</si>
  <si>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</si>
  <si>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</si>
  <si>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</si>
  <si>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</si>
  <si>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</si>
  <si>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</si>
  <si>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</si>
  <si>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</si>
  <si>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</si>
  <si>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</si>
  <si>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</si>
  <si>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</si>
  <si>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</si>
  <si>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</si>
  <si>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</si>
  <si>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</si>
  <si>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</si>
  <si>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</si>
  <si>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</si>
  <si>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</si>
  <si>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</si>
  <si>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</si>
  <si>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</si>
  <si>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</si>
  <si>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</si>
  <si>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</si>
  <si>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</si>
  <si>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</si>
  <si>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</si>
  <si>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</si>
  <si>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</si>
  <si>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</si>
  <si>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</si>
  <si>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</si>
  <si>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</si>
  <si>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</si>
  <si>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</si>
  <si>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</si>
  <si>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</si>
  <si>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</si>
  <si>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</si>
  <si>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</si>
  <si>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</si>
  <si>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</si>
  <si>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</si>
  <si>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</si>
  <si>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</si>
  <si>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</si>
  <si>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</si>
  <si>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</si>
  <si>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</si>
  <si>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</si>
  <si>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</si>
  <si>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</si>
  <si>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</si>
  <si>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</si>
  <si>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</si>
  <si>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</si>
  <si>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</si>
  <si>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</si>
  <si>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</si>
  <si>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</si>
  <si>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</si>
  <si>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</si>
  <si>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</si>
  <si>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</si>
  <si>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</si>
  <si>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</si>
  <si>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</si>
  <si>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</si>
  <si>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</si>
  <si>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</si>
  <si>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</si>
  <si>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</si>
  <si>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</si>
  <si>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</si>
  <si>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</si>
  <si>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</si>
  <si>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</si>
  <si>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</si>
  <si>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</si>
  <si>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</si>
  <si>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</si>
  <si>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</si>
  <si>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</si>
  <si>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</si>
  <si>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</si>
  <si>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</si>
  <si>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</si>
  <si>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</si>
  <si>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</si>
  <si>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</si>
  <si>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</si>
  <si>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</si>
  <si>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16/04/16 - VENCIMENTO 25/04/16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</si>
</sst>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348933</v>
      </c>
      <c r="C7" s="9">
        <f t="shared" si="0"/>
        <v>454160</v>
      </c>
      <c r="D7" s="9">
        <f t="shared" si="0"/>
        <v>494561</v>
      </c>
      <c r="E7" s="9">
        <f t="shared" si="0"/>
        <v>288195</v>
      </c>
      <c r="F7" s="9">
        <f t="shared" si="0"/>
        <v>419614</v>
      </c>
      <c r="G7" s="9">
        <f t="shared" si="0"/>
        <v>678469</v>
      </c>
      <c r="H7" s="9">
        <f t="shared" si="0"/>
        <v>279495</v>
      </c>
      <c r="I7" s="9">
        <f t="shared" si="0"/>
        <v>61752</v>
      </c>
      <c r="J7" s="9">
        <f t="shared" si="0"/>
        <v>198230</v>
      </c>
      <c r="K7" s="9">
        <f t="shared" si="0"/>
        <v>3223409</v>
      </c>
      <c r="L7" s="52"/>
    </row>
    <row r="8" spans="1:11" ht="17.25" customHeight="1">
      <c r="A8" s="10" t="s">
        <v>101</v>
      </c>
      <c r="B8" s="11">
        <f>B9+B12+B16</f>
        <v>211221</v>
      </c>
      <c r="C8" s="11">
        <f aca="true" t="shared" si="1" ref="C8:J8">C9+C12+C16</f>
        <v>285546</v>
      </c>
      <c r="D8" s="11">
        <f t="shared" si="1"/>
        <v>293693</v>
      </c>
      <c r="E8" s="11">
        <f t="shared" si="1"/>
        <v>178155</v>
      </c>
      <c r="F8" s="11">
        <f t="shared" si="1"/>
        <v>245936</v>
      </c>
      <c r="G8" s="11">
        <f t="shared" si="1"/>
        <v>391452</v>
      </c>
      <c r="H8" s="11">
        <f t="shared" si="1"/>
        <v>179502</v>
      </c>
      <c r="I8" s="11">
        <f t="shared" si="1"/>
        <v>34525</v>
      </c>
      <c r="J8" s="11">
        <f t="shared" si="1"/>
        <v>119164</v>
      </c>
      <c r="K8" s="11">
        <f>SUM(B8:J8)</f>
        <v>1939194</v>
      </c>
    </row>
    <row r="9" spans="1:11" ht="17.25" customHeight="1">
      <c r="A9" s="15" t="s">
        <v>17</v>
      </c>
      <c r="B9" s="13">
        <f>+B10+B11</f>
        <v>28362</v>
      </c>
      <c r="C9" s="13">
        <f aca="true" t="shared" si="2" ref="C9:J9">+C10+C11</f>
        <v>42447</v>
      </c>
      <c r="D9" s="13">
        <f t="shared" si="2"/>
        <v>38340</v>
      </c>
      <c r="E9" s="13">
        <f t="shared" si="2"/>
        <v>25512</v>
      </c>
      <c r="F9" s="13">
        <f t="shared" si="2"/>
        <v>28049</v>
      </c>
      <c r="G9" s="13">
        <f t="shared" si="2"/>
        <v>34738</v>
      </c>
      <c r="H9" s="13">
        <f t="shared" si="2"/>
        <v>30009</v>
      </c>
      <c r="I9" s="13">
        <f t="shared" si="2"/>
        <v>5887</v>
      </c>
      <c r="J9" s="13">
        <f t="shared" si="2"/>
        <v>13749</v>
      </c>
      <c r="K9" s="11">
        <f>SUM(B9:J9)</f>
        <v>247093</v>
      </c>
    </row>
    <row r="10" spans="1:11" ht="17.25" customHeight="1">
      <c r="A10" s="29" t="s">
        <v>18</v>
      </c>
      <c r="B10" s="13">
        <v>28362</v>
      </c>
      <c r="C10" s="13">
        <v>42447</v>
      </c>
      <c r="D10" s="13">
        <v>38340</v>
      </c>
      <c r="E10" s="13">
        <v>25512</v>
      </c>
      <c r="F10" s="13">
        <v>28049</v>
      </c>
      <c r="G10" s="13">
        <v>34738</v>
      </c>
      <c r="H10" s="13">
        <v>30009</v>
      </c>
      <c r="I10" s="13">
        <v>5887</v>
      </c>
      <c r="J10" s="13">
        <v>13749</v>
      </c>
      <c r="K10" s="11">
        <f>SUM(B10:J10)</f>
        <v>247093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128764</v>
      </c>
      <c r="C12" s="17">
        <f t="shared" si="3"/>
        <v>174112</v>
      </c>
      <c r="D12" s="17">
        <f t="shared" si="3"/>
        <v>185133</v>
      </c>
      <c r="E12" s="17">
        <f t="shared" si="3"/>
        <v>112434</v>
      </c>
      <c r="F12" s="17">
        <f t="shared" si="3"/>
        <v>156783</v>
      </c>
      <c r="G12" s="17">
        <f t="shared" si="3"/>
        <v>263027</v>
      </c>
      <c r="H12" s="17">
        <f t="shared" si="3"/>
        <v>112177</v>
      </c>
      <c r="I12" s="17">
        <f t="shared" si="3"/>
        <v>20231</v>
      </c>
      <c r="J12" s="17">
        <f t="shared" si="3"/>
        <v>74357</v>
      </c>
      <c r="K12" s="11">
        <f aca="true" t="shared" si="4" ref="K12:K27">SUM(B12:J12)</f>
        <v>1227018</v>
      </c>
    </row>
    <row r="13" spans="1:13" ht="17.25" customHeight="1">
      <c r="A13" s="14" t="s">
        <v>20</v>
      </c>
      <c r="B13" s="13">
        <v>63350</v>
      </c>
      <c r="C13" s="13">
        <v>91941</v>
      </c>
      <c r="D13" s="13">
        <v>98900</v>
      </c>
      <c r="E13" s="13">
        <v>59168</v>
      </c>
      <c r="F13" s="13">
        <v>78948</v>
      </c>
      <c r="G13" s="13">
        <v>123229</v>
      </c>
      <c r="H13" s="13">
        <v>51559</v>
      </c>
      <c r="I13" s="13">
        <v>11797</v>
      </c>
      <c r="J13" s="13">
        <v>39740</v>
      </c>
      <c r="K13" s="11">
        <f t="shared" si="4"/>
        <v>618632</v>
      </c>
      <c r="L13" s="52"/>
      <c r="M13" s="53"/>
    </row>
    <row r="14" spans="1:12" ht="17.25" customHeight="1">
      <c r="A14" s="14" t="s">
        <v>21</v>
      </c>
      <c r="B14" s="13">
        <v>61200</v>
      </c>
      <c r="C14" s="13">
        <v>76218</v>
      </c>
      <c r="D14" s="13">
        <v>81724</v>
      </c>
      <c r="E14" s="13">
        <v>49566</v>
      </c>
      <c r="F14" s="13">
        <v>73932</v>
      </c>
      <c r="G14" s="13">
        <v>134181</v>
      </c>
      <c r="H14" s="13">
        <v>55422</v>
      </c>
      <c r="I14" s="13">
        <v>7658</v>
      </c>
      <c r="J14" s="13">
        <v>33084</v>
      </c>
      <c r="K14" s="11">
        <f t="shared" si="4"/>
        <v>572985</v>
      </c>
      <c r="L14" s="52"/>
    </row>
    <row r="15" spans="1:11" ht="17.25" customHeight="1">
      <c r="A15" s="14" t="s">
        <v>22</v>
      </c>
      <c r="B15" s="13">
        <v>4214</v>
      </c>
      <c r="C15" s="13">
        <v>5953</v>
      </c>
      <c r="D15" s="13">
        <v>4509</v>
      </c>
      <c r="E15" s="13">
        <v>3700</v>
      </c>
      <c r="F15" s="13">
        <v>3903</v>
      </c>
      <c r="G15" s="13">
        <v>5617</v>
      </c>
      <c r="H15" s="13">
        <v>5196</v>
      </c>
      <c r="I15" s="13">
        <v>776</v>
      </c>
      <c r="J15" s="13">
        <v>1533</v>
      </c>
      <c r="K15" s="11">
        <f t="shared" si="4"/>
        <v>35401</v>
      </c>
    </row>
    <row r="16" spans="1:11" ht="17.25" customHeight="1">
      <c r="A16" s="15" t="s">
        <v>97</v>
      </c>
      <c r="B16" s="13">
        <f>B17+B18+B19</f>
        <v>54095</v>
      </c>
      <c r="C16" s="13">
        <f aca="true" t="shared" si="5" ref="C16:J16">C17+C18+C19</f>
        <v>68987</v>
      </c>
      <c r="D16" s="13">
        <f t="shared" si="5"/>
        <v>70220</v>
      </c>
      <c r="E16" s="13">
        <f t="shared" si="5"/>
        <v>40209</v>
      </c>
      <c r="F16" s="13">
        <f t="shared" si="5"/>
        <v>61104</v>
      </c>
      <c r="G16" s="13">
        <f t="shared" si="5"/>
        <v>93687</v>
      </c>
      <c r="H16" s="13">
        <f t="shared" si="5"/>
        <v>37316</v>
      </c>
      <c r="I16" s="13">
        <f t="shared" si="5"/>
        <v>8407</v>
      </c>
      <c r="J16" s="13">
        <f t="shared" si="5"/>
        <v>31058</v>
      </c>
      <c r="K16" s="11">
        <f t="shared" si="4"/>
        <v>465083</v>
      </c>
    </row>
    <row r="17" spans="1:11" ht="17.25" customHeight="1">
      <c r="A17" s="14" t="s">
        <v>98</v>
      </c>
      <c r="B17" s="13">
        <v>11212</v>
      </c>
      <c r="C17" s="13">
        <v>15426</v>
      </c>
      <c r="D17" s="13">
        <v>15782</v>
      </c>
      <c r="E17" s="13">
        <v>9614</v>
      </c>
      <c r="F17" s="13">
        <v>14744</v>
      </c>
      <c r="G17" s="13">
        <v>23982</v>
      </c>
      <c r="H17" s="13">
        <v>9324</v>
      </c>
      <c r="I17" s="13">
        <v>2230</v>
      </c>
      <c r="J17" s="13">
        <v>6308</v>
      </c>
      <c r="K17" s="11">
        <f t="shared" si="4"/>
        <v>108622</v>
      </c>
    </row>
    <row r="18" spans="1:11" ht="17.25" customHeight="1">
      <c r="A18" s="14" t="s">
        <v>99</v>
      </c>
      <c r="B18" s="13">
        <v>4395</v>
      </c>
      <c r="C18" s="13">
        <v>4320</v>
      </c>
      <c r="D18" s="13">
        <v>6070</v>
      </c>
      <c r="E18" s="13">
        <v>3495</v>
      </c>
      <c r="F18" s="13">
        <v>6842</v>
      </c>
      <c r="G18" s="13">
        <v>12817</v>
      </c>
      <c r="H18" s="13">
        <v>3130</v>
      </c>
      <c r="I18" s="13">
        <v>654</v>
      </c>
      <c r="J18" s="13">
        <v>2727</v>
      </c>
      <c r="K18" s="11">
        <f t="shared" si="4"/>
        <v>44450</v>
      </c>
    </row>
    <row r="19" spans="1:11" ht="17.25" customHeight="1">
      <c r="A19" s="14" t="s">
        <v>100</v>
      </c>
      <c r="B19" s="13">
        <v>38488</v>
      </c>
      <c r="C19" s="13">
        <v>49241</v>
      </c>
      <c r="D19" s="13">
        <v>48368</v>
      </c>
      <c r="E19" s="13">
        <v>27100</v>
      </c>
      <c r="F19" s="13">
        <v>39518</v>
      </c>
      <c r="G19" s="13">
        <v>56888</v>
      </c>
      <c r="H19" s="13">
        <v>24862</v>
      </c>
      <c r="I19" s="13">
        <v>5523</v>
      </c>
      <c r="J19" s="13">
        <v>22023</v>
      </c>
      <c r="K19" s="11">
        <f t="shared" si="4"/>
        <v>312011</v>
      </c>
    </row>
    <row r="20" spans="1:11" ht="17.25" customHeight="1">
      <c r="A20" s="16" t="s">
        <v>23</v>
      </c>
      <c r="B20" s="11">
        <f>+B21+B22+B23</f>
        <v>96740</v>
      </c>
      <c r="C20" s="11">
        <f aca="true" t="shared" si="6" ref="C20:J20">+C21+C22+C23</f>
        <v>108903</v>
      </c>
      <c r="D20" s="11">
        <f t="shared" si="6"/>
        <v>132377</v>
      </c>
      <c r="E20" s="11">
        <f t="shared" si="6"/>
        <v>72151</v>
      </c>
      <c r="F20" s="11">
        <f t="shared" si="6"/>
        <v>127667</v>
      </c>
      <c r="G20" s="11">
        <f t="shared" si="6"/>
        <v>230197</v>
      </c>
      <c r="H20" s="11">
        <f t="shared" si="6"/>
        <v>69707</v>
      </c>
      <c r="I20" s="11">
        <f t="shared" si="6"/>
        <v>16433</v>
      </c>
      <c r="J20" s="11">
        <f t="shared" si="6"/>
        <v>49031</v>
      </c>
      <c r="K20" s="11">
        <f t="shared" si="4"/>
        <v>903206</v>
      </c>
    </row>
    <row r="21" spans="1:12" ht="17.25" customHeight="1">
      <c r="A21" s="12" t="s">
        <v>24</v>
      </c>
      <c r="B21" s="13">
        <v>51590</v>
      </c>
      <c r="C21" s="13">
        <v>63992</v>
      </c>
      <c r="D21" s="13">
        <v>77305</v>
      </c>
      <c r="E21" s="13">
        <v>41764</v>
      </c>
      <c r="F21" s="13">
        <v>69530</v>
      </c>
      <c r="G21" s="13">
        <v>113618</v>
      </c>
      <c r="H21" s="13">
        <v>37236</v>
      </c>
      <c r="I21" s="13">
        <v>10352</v>
      </c>
      <c r="J21" s="13">
        <v>27992</v>
      </c>
      <c r="K21" s="11">
        <f t="shared" si="4"/>
        <v>493379</v>
      </c>
      <c r="L21" s="52"/>
    </row>
    <row r="22" spans="1:12" ht="17.25" customHeight="1">
      <c r="A22" s="12" t="s">
        <v>25</v>
      </c>
      <c r="B22" s="13">
        <v>43020</v>
      </c>
      <c r="C22" s="13">
        <v>42513</v>
      </c>
      <c r="D22" s="13">
        <v>52852</v>
      </c>
      <c r="E22" s="13">
        <v>29011</v>
      </c>
      <c r="F22" s="13">
        <v>56145</v>
      </c>
      <c r="G22" s="13">
        <v>113276</v>
      </c>
      <c r="H22" s="13">
        <v>30668</v>
      </c>
      <c r="I22" s="13">
        <v>5755</v>
      </c>
      <c r="J22" s="13">
        <v>20306</v>
      </c>
      <c r="K22" s="11">
        <f t="shared" si="4"/>
        <v>393546</v>
      </c>
      <c r="L22" s="52"/>
    </row>
    <row r="23" spans="1:11" ht="17.25" customHeight="1">
      <c r="A23" s="12" t="s">
        <v>26</v>
      </c>
      <c r="B23" s="13">
        <v>2130</v>
      </c>
      <c r="C23" s="13">
        <v>2398</v>
      </c>
      <c r="D23" s="13">
        <v>2220</v>
      </c>
      <c r="E23" s="13">
        <v>1376</v>
      </c>
      <c r="F23" s="13">
        <v>1992</v>
      </c>
      <c r="G23" s="13">
        <v>3303</v>
      </c>
      <c r="H23" s="13">
        <v>1803</v>
      </c>
      <c r="I23" s="13">
        <v>326</v>
      </c>
      <c r="J23" s="13">
        <v>733</v>
      </c>
      <c r="K23" s="11">
        <f t="shared" si="4"/>
        <v>16281</v>
      </c>
    </row>
    <row r="24" spans="1:11" ht="17.25" customHeight="1">
      <c r="A24" s="16" t="s">
        <v>27</v>
      </c>
      <c r="B24" s="13">
        <v>40972</v>
      </c>
      <c r="C24" s="13">
        <v>59711</v>
      </c>
      <c r="D24" s="13">
        <v>68491</v>
      </c>
      <c r="E24" s="13">
        <v>37889</v>
      </c>
      <c r="F24" s="13">
        <v>46011</v>
      </c>
      <c r="G24" s="13">
        <v>56820</v>
      </c>
      <c r="H24" s="13">
        <v>25961</v>
      </c>
      <c r="I24" s="13">
        <v>10794</v>
      </c>
      <c r="J24" s="13">
        <v>30035</v>
      </c>
      <c r="K24" s="11">
        <f t="shared" si="4"/>
        <v>376684</v>
      </c>
    </row>
    <row r="25" spans="1:12" ht="17.25" customHeight="1">
      <c r="A25" s="12" t="s">
        <v>28</v>
      </c>
      <c r="B25" s="13">
        <v>26222</v>
      </c>
      <c r="C25" s="13">
        <v>38215</v>
      </c>
      <c r="D25" s="13">
        <v>43834</v>
      </c>
      <c r="E25" s="13">
        <v>24249</v>
      </c>
      <c r="F25" s="13">
        <v>29447</v>
      </c>
      <c r="G25" s="13">
        <v>36365</v>
      </c>
      <c r="H25" s="13">
        <v>16615</v>
      </c>
      <c r="I25" s="13">
        <v>6908</v>
      </c>
      <c r="J25" s="13">
        <v>19222</v>
      </c>
      <c r="K25" s="11">
        <f t="shared" si="4"/>
        <v>241077</v>
      </c>
      <c r="L25" s="52"/>
    </row>
    <row r="26" spans="1:12" ht="17.25" customHeight="1">
      <c r="A26" s="12" t="s">
        <v>29</v>
      </c>
      <c r="B26" s="13">
        <v>14750</v>
      </c>
      <c r="C26" s="13">
        <v>21496</v>
      </c>
      <c r="D26" s="13">
        <v>24657</v>
      </c>
      <c r="E26" s="13">
        <v>13640</v>
      </c>
      <c r="F26" s="13">
        <v>16564</v>
      </c>
      <c r="G26" s="13">
        <v>20455</v>
      </c>
      <c r="H26" s="13">
        <v>9346</v>
      </c>
      <c r="I26" s="13">
        <v>3886</v>
      </c>
      <c r="J26" s="13">
        <v>10813</v>
      </c>
      <c r="K26" s="11">
        <f t="shared" si="4"/>
        <v>135607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4325</v>
      </c>
      <c r="I27" s="11">
        <v>0</v>
      </c>
      <c r="J27" s="11">
        <v>0</v>
      </c>
      <c r="K27" s="11">
        <f t="shared" si="4"/>
        <v>4325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2.7287999999999997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19008.27</v>
      </c>
      <c r="I35" s="19">
        <v>0</v>
      </c>
      <c r="J35" s="19">
        <v>0</v>
      </c>
      <c r="K35" s="23">
        <f>SUM(B35:J35)</f>
        <v>19008.27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6385.76</v>
      </c>
      <c r="E43" s="64">
        <f t="shared" si="10"/>
        <v>3445.4</v>
      </c>
      <c r="F43" s="64">
        <f t="shared" si="10"/>
        <v>5281.52</v>
      </c>
      <c r="G43" s="64">
        <f t="shared" si="10"/>
        <v>7430.08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39405.96000000001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9"/>
        <v>9207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920144.82</v>
      </c>
      <c r="C47" s="22">
        <f aca="true" t="shared" si="11" ref="C47:H47">+C48+C57</f>
        <v>1362054.43</v>
      </c>
      <c r="D47" s="22">
        <f t="shared" si="11"/>
        <v>1666064.56</v>
      </c>
      <c r="E47" s="22">
        <f t="shared" si="11"/>
        <v>835391.9099999999</v>
      </c>
      <c r="F47" s="22">
        <f t="shared" si="11"/>
        <v>1172959.4000000001</v>
      </c>
      <c r="G47" s="22">
        <f t="shared" si="11"/>
        <v>1629231.6700000002</v>
      </c>
      <c r="H47" s="22">
        <f t="shared" si="11"/>
        <v>794435.51</v>
      </c>
      <c r="I47" s="22">
        <f>+I48+I57</f>
        <v>296172.35</v>
      </c>
      <c r="J47" s="22">
        <f>+J48+J57</f>
        <v>578021.78</v>
      </c>
      <c r="K47" s="22">
        <f>SUM(B47:J47)</f>
        <v>9254476.43</v>
      </c>
    </row>
    <row r="48" spans="1:11" ht="17.25" customHeight="1">
      <c r="A48" s="16" t="s">
        <v>115</v>
      </c>
      <c r="B48" s="23">
        <f>SUM(B49:B56)</f>
        <v>902070.75</v>
      </c>
      <c r="C48" s="23">
        <f aca="true" t="shared" si="12" ref="C48:J48">SUM(C49:C56)</f>
        <v>1339152.24</v>
      </c>
      <c r="D48" s="23">
        <f t="shared" si="12"/>
        <v>1641354.96</v>
      </c>
      <c r="E48" s="23">
        <f t="shared" si="12"/>
        <v>813624.82</v>
      </c>
      <c r="F48" s="23">
        <f t="shared" si="12"/>
        <v>1150324.2000000002</v>
      </c>
      <c r="G48" s="23">
        <f t="shared" si="12"/>
        <v>1600203.9000000001</v>
      </c>
      <c r="H48" s="23">
        <f t="shared" si="12"/>
        <v>775067.95</v>
      </c>
      <c r="I48" s="23">
        <f t="shared" si="12"/>
        <v>296172.35</v>
      </c>
      <c r="J48" s="23">
        <f t="shared" si="12"/>
        <v>564397.3200000001</v>
      </c>
      <c r="K48" s="23">
        <f aca="true" t="shared" si="13" ref="K48:K57">SUM(B48:J48)</f>
        <v>9082368.490000002</v>
      </c>
    </row>
    <row r="49" spans="1:11" ht="17.25" customHeight="1">
      <c r="A49" s="34" t="s">
        <v>46</v>
      </c>
      <c r="B49" s="23">
        <f aca="true" t="shared" si="14" ref="B49:H49">ROUND(B30*B7,2)</f>
        <v>899653.95</v>
      </c>
      <c r="C49" s="23">
        <f t="shared" si="14"/>
        <v>1332641.69</v>
      </c>
      <c r="D49" s="23">
        <f t="shared" si="14"/>
        <v>1637442.01</v>
      </c>
      <c r="E49" s="23">
        <f t="shared" si="14"/>
        <v>811499.48</v>
      </c>
      <c r="F49" s="23">
        <f t="shared" si="14"/>
        <v>1147014.87</v>
      </c>
      <c r="G49" s="23">
        <f t="shared" si="14"/>
        <v>1595419.85</v>
      </c>
      <c r="H49" s="23">
        <f t="shared" si="14"/>
        <v>753630.32</v>
      </c>
      <c r="I49" s="23">
        <f>ROUND(I30*I7,2)</f>
        <v>295106.63</v>
      </c>
      <c r="J49" s="23">
        <f>ROUND(J30*J7,2)</f>
        <v>562180.28</v>
      </c>
      <c r="K49" s="23">
        <f t="shared" si="13"/>
        <v>9034589.08</v>
      </c>
    </row>
    <row r="50" spans="1:11" ht="17.25" customHeight="1">
      <c r="A50" s="34" t="s">
        <v>47</v>
      </c>
      <c r="B50" s="19">
        <v>0</v>
      </c>
      <c r="C50" s="23">
        <f>ROUND(C31*C7,2)</f>
        <v>2962.21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2962.21</v>
      </c>
    </row>
    <row r="51" spans="1:11" ht="17.25" customHeight="1">
      <c r="A51" s="67" t="s">
        <v>108</v>
      </c>
      <c r="B51" s="68">
        <f aca="true" t="shared" si="15" ref="B51:H51">ROUND(B32*B7,2)</f>
        <v>-1674.88</v>
      </c>
      <c r="C51" s="68">
        <f t="shared" si="15"/>
        <v>-2225.38</v>
      </c>
      <c r="D51" s="68">
        <f t="shared" si="15"/>
        <v>-2472.81</v>
      </c>
      <c r="E51" s="68">
        <f t="shared" si="15"/>
        <v>-1320.06</v>
      </c>
      <c r="F51" s="68">
        <f t="shared" si="15"/>
        <v>-1972.19</v>
      </c>
      <c r="G51" s="68">
        <f t="shared" si="15"/>
        <v>-2646.03</v>
      </c>
      <c r="H51" s="68">
        <f t="shared" si="15"/>
        <v>-1285.68</v>
      </c>
      <c r="I51" s="19">
        <v>0</v>
      </c>
      <c r="J51" s="19">
        <v>0</v>
      </c>
      <c r="K51" s="68">
        <f>SUM(B51:J51)</f>
        <v>-13597.03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19008.27</v>
      </c>
      <c r="I53" s="31">
        <f>+I35</f>
        <v>0</v>
      </c>
      <c r="J53" s="31">
        <f>+J35</f>
        <v>0</v>
      </c>
      <c r="K53" s="23">
        <f t="shared" si="13"/>
        <v>19008.27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+B62+B69+B101+B102</f>
        <v>-50097.71000000001</v>
      </c>
      <c r="C61" s="35">
        <f t="shared" si="16"/>
        <v>-186584.52000000002</v>
      </c>
      <c r="D61" s="35">
        <f t="shared" si="16"/>
        <v>-173859.52</v>
      </c>
      <c r="E61" s="35">
        <f t="shared" si="16"/>
        <v>-120444.53</v>
      </c>
      <c r="F61" s="35">
        <f t="shared" si="16"/>
        <v>-37200.34999999999</v>
      </c>
      <c r="G61" s="35">
        <f t="shared" si="16"/>
        <v>-170901.96</v>
      </c>
      <c r="H61" s="35">
        <f t="shared" si="16"/>
        <v>-130170.7</v>
      </c>
      <c r="I61" s="35">
        <f t="shared" si="16"/>
        <v>-31931.079999999998</v>
      </c>
      <c r="J61" s="35">
        <f t="shared" si="16"/>
        <v>-62592.78999999999</v>
      </c>
      <c r="K61" s="35">
        <f>SUM(B61:J61)</f>
        <v>-963783.1599999999</v>
      </c>
    </row>
    <row r="62" spans="1:11" ht="18.75" customHeight="1">
      <c r="A62" s="16" t="s">
        <v>77</v>
      </c>
      <c r="B62" s="35">
        <f aca="true" t="shared" si="17" ref="B62:J62">B63+B64+B65+B66+B67+B68</f>
        <v>-107775.6</v>
      </c>
      <c r="C62" s="35">
        <f t="shared" si="17"/>
        <v>-161298.6</v>
      </c>
      <c r="D62" s="35">
        <f t="shared" si="17"/>
        <v>-145692</v>
      </c>
      <c r="E62" s="35">
        <f t="shared" si="17"/>
        <v>-96945.6</v>
      </c>
      <c r="F62" s="35">
        <f t="shared" si="17"/>
        <v>-106586.2</v>
      </c>
      <c r="G62" s="35">
        <f t="shared" si="17"/>
        <v>-132004.4</v>
      </c>
      <c r="H62" s="35">
        <f t="shared" si="17"/>
        <v>-114034.2</v>
      </c>
      <c r="I62" s="35">
        <f t="shared" si="17"/>
        <v>-22370.6</v>
      </c>
      <c r="J62" s="35">
        <f t="shared" si="17"/>
        <v>-52246.2</v>
      </c>
      <c r="K62" s="35">
        <f aca="true" t="shared" si="18" ref="K62:K93">SUM(B62:J62)</f>
        <v>-938953.3999999999</v>
      </c>
    </row>
    <row r="63" spans="1:11" ht="18.75" customHeight="1">
      <c r="A63" s="12" t="s">
        <v>78</v>
      </c>
      <c r="B63" s="35">
        <f>-ROUND(B9*$D$3,2)</f>
        <v>-107775.6</v>
      </c>
      <c r="C63" s="35">
        <f aca="true" t="shared" si="19" ref="C63:J63">-ROUND(C9*$D$3,2)</f>
        <v>-161298.6</v>
      </c>
      <c r="D63" s="35">
        <f t="shared" si="19"/>
        <v>-145692</v>
      </c>
      <c r="E63" s="35">
        <f t="shared" si="19"/>
        <v>-96945.6</v>
      </c>
      <c r="F63" s="35">
        <f t="shared" si="19"/>
        <v>-106586.2</v>
      </c>
      <c r="G63" s="35">
        <f t="shared" si="19"/>
        <v>-132004.4</v>
      </c>
      <c r="H63" s="35">
        <f t="shared" si="19"/>
        <v>-114034.2</v>
      </c>
      <c r="I63" s="35">
        <f t="shared" si="19"/>
        <v>-22370.6</v>
      </c>
      <c r="J63" s="35">
        <f t="shared" si="19"/>
        <v>-52246.2</v>
      </c>
      <c r="K63" s="35">
        <f t="shared" si="18"/>
        <v>-938953.3999999999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82</v>
      </c>
      <c r="B69" s="68">
        <f aca="true" t="shared" si="20" ref="B69:J69">SUM(B70:B99)</f>
        <v>57677.89</v>
      </c>
      <c r="C69" s="68">
        <f t="shared" si="20"/>
        <v>-25285.92</v>
      </c>
      <c r="D69" s="68">
        <f t="shared" si="20"/>
        <v>-28167.52</v>
      </c>
      <c r="E69" s="68">
        <f t="shared" si="20"/>
        <v>-23498.93</v>
      </c>
      <c r="F69" s="68">
        <f t="shared" si="20"/>
        <v>69385.85</v>
      </c>
      <c r="G69" s="68">
        <f t="shared" si="20"/>
        <v>-38897.56</v>
      </c>
      <c r="H69" s="68">
        <f t="shared" si="20"/>
        <v>-16136.5</v>
      </c>
      <c r="I69" s="68">
        <f t="shared" si="20"/>
        <v>-9560.48</v>
      </c>
      <c r="J69" s="68">
        <f t="shared" si="20"/>
        <v>-10346.59</v>
      </c>
      <c r="K69" s="68">
        <f t="shared" si="18"/>
        <v>-24829.759999999987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-6933.75</v>
      </c>
      <c r="F93" s="19">
        <v>0</v>
      </c>
      <c r="G93" s="19">
        <v>0</v>
      </c>
      <c r="H93" s="19">
        <v>0</v>
      </c>
      <c r="I93" s="48">
        <v>-3731.77</v>
      </c>
      <c r="J93" s="48">
        <v>-10346.59</v>
      </c>
      <c r="K93" s="48">
        <f t="shared" si="18"/>
        <v>-21012.11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130</v>
      </c>
      <c r="B98" s="48">
        <v>30676.42</v>
      </c>
      <c r="C98" s="48">
        <v>-13624.8</v>
      </c>
      <c r="D98" s="48">
        <v>-14836.83</v>
      </c>
      <c r="E98" s="48">
        <v>-8645.85</v>
      </c>
      <c r="F98" s="48">
        <v>36892.79</v>
      </c>
      <c r="G98" s="48">
        <v>-20354.07</v>
      </c>
      <c r="H98" s="48">
        <v>-8255.1</v>
      </c>
      <c r="I98" s="48">
        <v>-1852.56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131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86</v>
      </c>
      <c r="B104" s="24">
        <f aca="true" t="shared" si="21" ref="B104:H104">+B105+B106</f>
        <v>870047.11</v>
      </c>
      <c r="C104" s="24">
        <f t="shared" si="21"/>
        <v>1175469.91</v>
      </c>
      <c r="D104" s="24">
        <f t="shared" si="21"/>
        <v>1492205.04</v>
      </c>
      <c r="E104" s="24">
        <f t="shared" si="21"/>
        <v>714947.3799999999</v>
      </c>
      <c r="F104" s="24">
        <f t="shared" si="21"/>
        <v>1135759.0500000003</v>
      </c>
      <c r="G104" s="24">
        <f t="shared" si="21"/>
        <v>1458329.7100000002</v>
      </c>
      <c r="H104" s="24">
        <f t="shared" si="21"/>
        <v>664264.81</v>
      </c>
      <c r="I104" s="24">
        <f>+I105+I106</f>
        <v>264241.27</v>
      </c>
      <c r="J104" s="24">
        <f>+J105+J106</f>
        <v>515428.99000000005</v>
      </c>
      <c r="K104" s="48">
        <f>SUM(B104:J104)</f>
        <v>8290693.27</v>
      </c>
      <c r="L104" s="54"/>
    </row>
    <row r="105" spans="1:12" ht="18" customHeight="1">
      <c r="A105" s="16" t="s">
        <v>85</v>
      </c>
      <c r="B105" s="24">
        <f aca="true" t="shared" si="22" ref="B105:J105">+B48+B62+B69+B101</f>
        <v>851973.04</v>
      </c>
      <c r="C105" s="24">
        <f t="shared" si="22"/>
        <v>1152567.72</v>
      </c>
      <c r="D105" s="24">
        <f t="shared" si="22"/>
        <v>1467495.44</v>
      </c>
      <c r="E105" s="24">
        <f t="shared" si="22"/>
        <v>693180.2899999999</v>
      </c>
      <c r="F105" s="24">
        <f t="shared" si="22"/>
        <v>1113123.8500000003</v>
      </c>
      <c r="G105" s="24">
        <f t="shared" si="22"/>
        <v>1429301.9400000002</v>
      </c>
      <c r="H105" s="24">
        <f t="shared" si="22"/>
        <v>644897.25</v>
      </c>
      <c r="I105" s="24">
        <f t="shared" si="22"/>
        <v>264241.27</v>
      </c>
      <c r="J105" s="24">
        <f t="shared" si="22"/>
        <v>501804.53</v>
      </c>
      <c r="K105" s="48">
        <f>SUM(B105:J105)</f>
        <v>8118585.330000001</v>
      </c>
      <c r="L105" s="54"/>
    </row>
    <row r="106" spans="1:11" ht="18.75" customHeight="1">
      <c r="A106" s="16" t="s">
        <v>103</v>
      </c>
      <c r="B106" s="24">
        <f aca="true" t="shared" si="23" ref="B106:J106">IF(+B57+B102+B107&lt;0,0,(B57+B102+B107))</f>
        <v>18074.07</v>
      </c>
      <c r="C106" s="24">
        <f t="shared" si="23"/>
        <v>22902.19</v>
      </c>
      <c r="D106" s="24">
        <f t="shared" si="23"/>
        <v>24709.6</v>
      </c>
      <c r="E106" s="24">
        <f t="shared" si="23"/>
        <v>21767.09</v>
      </c>
      <c r="F106" s="24">
        <f t="shared" si="23"/>
        <v>22635.2</v>
      </c>
      <c r="G106" s="24">
        <f t="shared" si="23"/>
        <v>29027.77</v>
      </c>
      <c r="H106" s="24">
        <f t="shared" si="23"/>
        <v>19367.56</v>
      </c>
      <c r="I106" s="19">
        <f t="shared" si="23"/>
        <v>0</v>
      </c>
      <c r="J106" s="24">
        <f t="shared" si="23"/>
        <v>13624.46</v>
      </c>
      <c r="K106" s="48">
        <f>SUM(B106:J106)</f>
        <v>172107.93999999997</v>
      </c>
    </row>
    <row r="107" spans="1:13" ht="18.75" customHeight="1">
      <c r="A107" s="16" t="s">
        <v>87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72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8290693.26</v>
      </c>
      <c r="L112" s="54"/>
    </row>
    <row r="113" spans="1:11" ht="18.75" customHeight="1">
      <c r="A113" s="26" t="s">
        <v>73</v>
      </c>
      <c r="B113" s="27">
        <v>113711.79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113711.79</v>
      </c>
    </row>
    <row r="114" spans="1:11" ht="18.75" customHeight="1">
      <c r="A114" s="26" t="s">
        <v>74</v>
      </c>
      <c r="B114" s="27">
        <v>756335.32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4" ref="K114:K130">SUM(B114:J114)</f>
        <v>756335.32</v>
      </c>
    </row>
    <row r="115" spans="1:11" ht="18.75" customHeight="1">
      <c r="A115" s="26" t="s">
        <v>75</v>
      </c>
      <c r="B115" s="40">
        <v>0</v>
      </c>
      <c r="C115" s="27">
        <f>+C104</f>
        <v>1175469.91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1175469.91</v>
      </c>
    </row>
    <row r="116" spans="1:11" ht="18.75" customHeight="1">
      <c r="A116" s="26" t="s">
        <v>76</v>
      </c>
      <c r="B116" s="40">
        <v>0</v>
      </c>
      <c r="C116" s="40">
        <v>0</v>
      </c>
      <c r="D116" s="27">
        <f>+D104</f>
        <v>1492205.04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1492205.04</v>
      </c>
    </row>
    <row r="117" spans="1:11" ht="18.75" customHeight="1">
      <c r="A117" s="26" t="s">
        <v>92</v>
      </c>
      <c r="B117" s="40">
        <v>0</v>
      </c>
      <c r="C117" s="40">
        <v>0</v>
      </c>
      <c r="D117" s="40">
        <v>0</v>
      </c>
      <c r="E117" s="27">
        <f>+E104</f>
        <v>714947.3799999999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714947.3799999999</v>
      </c>
    </row>
    <row r="118" spans="1:11" ht="18.75" customHeight="1">
      <c r="A118" s="69" t="s">
        <v>110</v>
      </c>
      <c r="B118" s="40">
        <v>0</v>
      </c>
      <c r="C118" s="40">
        <v>0</v>
      </c>
      <c r="D118" s="40">
        <v>0</v>
      </c>
      <c r="E118" s="40">
        <v>0</v>
      </c>
      <c r="F118" s="27">
        <v>215964.92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215964.92</v>
      </c>
    </row>
    <row r="119" spans="1:11" ht="18.75" customHeight="1">
      <c r="A119" s="69" t="s">
        <v>111</v>
      </c>
      <c r="B119" s="40">
        <v>0</v>
      </c>
      <c r="C119" s="40">
        <v>0</v>
      </c>
      <c r="D119" s="40">
        <v>0</v>
      </c>
      <c r="E119" s="40">
        <v>0</v>
      </c>
      <c r="F119" s="27">
        <v>410931.06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410931.06</v>
      </c>
    </row>
    <row r="120" spans="1:11" ht="18.75" customHeight="1">
      <c r="A120" s="69" t="s">
        <v>112</v>
      </c>
      <c r="B120" s="40">
        <v>0</v>
      </c>
      <c r="C120" s="40">
        <v>0</v>
      </c>
      <c r="D120" s="40">
        <v>0</v>
      </c>
      <c r="E120" s="40">
        <v>0</v>
      </c>
      <c r="F120" s="27">
        <v>60051.53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4"/>
        <v>60051.53</v>
      </c>
    </row>
    <row r="121" spans="1:11" ht="18.75" customHeight="1">
      <c r="A121" s="69" t="s">
        <v>119</v>
      </c>
      <c r="B121" s="71">
        <v>0</v>
      </c>
      <c r="C121" s="71">
        <v>0</v>
      </c>
      <c r="D121" s="71">
        <v>0</v>
      </c>
      <c r="E121" s="71">
        <v>0</v>
      </c>
      <c r="F121" s="72">
        <v>448811.54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4"/>
        <v>448811.54</v>
      </c>
    </row>
    <row r="122" spans="1:11" ht="18.75" customHeight="1">
      <c r="A122" s="69" t="s">
        <v>120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449425.44</v>
      </c>
      <c r="H122" s="40">
        <v>0</v>
      </c>
      <c r="I122" s="40">
        <v>0</v>
      </c>
      <c r="J122" s="40">
        <v>0</v>
      </c>
      <c r="K122" s="41">
        <f t="shared" si="24"/>
        <v>449425.44</v>
      </c>
    </row>
    <row r="123" spans="1:11" ht="18.75" customHeight="1">
      <c r="A123" s="69" t="s">
        <v>121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37531.89</v>
      </c>
      <c r="H123" s="40">
        <v>0</v>
      </c>
      <c r="I123" s="40">
        <v>0</v>
      </c>
      <c r="J123" s="40">
        <v>0</v>
      </c>
      <c r="K123" s="41">
        <f t="shared" si="24"/>
        <v>37531.89</v>
      </c>
    </row>
    <row r="124" spans="1:11" ht="18.75" customHeight="1">
      <c r="A124" s="69" t="s">
        <v>122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219209.24</v>
      </c>
      <c r="H124" s="40">
        <v>0</v>
      </c>
      <c r="I124" s="40">
        <v>0</v>
      </c>
      <c r="J124" s="40">
        <v>0</v>
      </c>
      <c r="K124" s="41">
        <f t="shared" si="24"/>
        <v>219209.24</v>
      </c>
    </row>
    <row r="125" spans="1:11" ht="18.75" customHeight="1">
      <c r="A125" s="69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194301.97</v>
      </c>
      <c r="H125" s="40">
        <v>0</v>
      </c>
      <c r="I125" s="40">
        <v>0</v>
      </c>
      <c r="J125" s="40">
        <v>0</v>
      </c>
      <c r="K125" s="41">
        <f t="shared" si="24"/>
        <v>194301.97</v>
      </c>
    </row>
    <row r="126" spans="1:11" ht="18.75" customHeight="1">
      <c r="A126" s="69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557861.17</v>
      </c>
      <c r="H126" s="40">
        <v>0</v>
      </c>
      <c r="I126" s="40">
        <v>0</v>
      </c>
      <c r="J126" s="40">
        <v>0</v>
      </c>
      <c r="K126" s="41">
        <f t="shared" si="24"/>
        <v>557861.17</v>
      </c>
    </row>
    <row r="127" spans="1:11" ht="18.75" customHeight="1">
      <c r="A127" s="69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245329.84</v>
      </c>
      <c r="I127" s="40">
        <v>0</v>
      </c>
      <c r="J127" s="40">
        <v>0</v>
      </c>
      <c r="K127" s="41">
        <f t="shared" si="24"/>
        <v>245329.84</v>
      </c>
    </row>
    <row r="128" spans="1:11" ht="18.75" customHeight="1">
      <c r="A128" s="69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418934.96</v>
      </c>
      <c r="I128" s="40">
        <v>0</v>
      </c>
      <c r="J128" s="40">
        <v>0</v>
      </c>
      <c r="K128" s="41">
        <f t="shared" si="24"/>
        <v>418934.96</v>
      </c>
    </row>
    <row r="129" spans="1:11" ht="18.75" customHeight="1">
      <c r="A129" s="69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264241.27</v>
      </c>
      <c r="J129" s="40">
        <v>0</v>
      </c>
      <c r="K129" s="41">
        <f t="shared" si="24"/>
        <v>264241.27</v>
      </c>
    </row>
    <row r="130" spans="1:11" ht="18.75" customHeight="1">
      <c r="A130" s="70" t="s">
        <v>128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515428.99</v>
      </c>
      <c r="K130" s="44">
        <f t="shared" si="24"/>
        <v>515428.99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2016-04-20T19:10:12Z</dcterms:modified>
  <cp:category/>
  <cp:version/>
  <cp:contentType/>
  <cp:contentStatus/>
</cp:coreProperties>
</file>