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<sst xmlns="http://schemas.openxmlformats.org/spreadsheetml/2006/main" count="134" uniqueCount="134">
  <si>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</si>
  <si>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</si>
  <si>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</si>
  <si>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</si>
  <si>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</si>
  <si>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</si>
  <si>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</si>
  <si>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</si>
  <si>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</si>
  <si>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</si>
  <si>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</si>
  <si>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</si>
  <si>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</si>
  <si>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</si>
  <si>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</si>
  <si>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</si>
  <si>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</si>
  <si>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</si>
  <si>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</si>
  <si>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</si>
  <si>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</si>
  <si>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</si>
  <si>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</si>
  <si>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</si>
  <si>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</si>
  <si>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</si>
  <si>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</si>
  <si>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</si>
  <si>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</si>
  <si>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</si>
  <si>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</si>
  <si>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</si>
  <si>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</si>
  <si>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</si>
  <si>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</si>
  <si>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</si>
  <si>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</si>
  <si>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</si>
  <si>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</si>
  <si>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</si>
  <si>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</si>
  <si>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</si>
  <si>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</si>
  <si>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</si>
  <si>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</si>
  <si>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</si>
  <si>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</si>
  <si>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</si>
  <si>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</si>
  <si>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</si>
  <si>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</si>
  <si>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</si>
  <si>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</si>
  <si>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</si>
  <si>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</si>
  <si>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</si>
  <si>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</si>
  <si>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</si>
  <si>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</si>
  <si>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</si>
  <si>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</si>
  <si>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</si>
  <si>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</si>
  <si>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</si>
  <si>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</si>
  <si>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</si>
  <si>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</si>
  <si>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</si>
  <si>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</si>
  <si>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</si>
  <si>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</si>
  <si>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</si>
  <si>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</si>
  <si>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</si>
  <si>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</si>
  <si>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</si>
  <si>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</si>
  <si>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</si>
  <si>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</si>
  <si>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</si>
  <si>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</si>
  <si>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</si>
  <si>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</si>
  <si>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</si>
  <si>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</si>
  <si>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</si>
  <si>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</si>
  <si>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</si>
  <si>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</si>
  <si>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</si>
  <si>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</si>
  <si>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</si>
  <si>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</si>
  <si>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</si>
  <si>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</si>
  <si>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</si>
  <si>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</si>
  <si>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</si>
  <si>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</si>
  <si>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</si>
  <si>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</si>
  <si>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</si>
  <si>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</si>
  <si>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</si>
  <si>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</si>
  <si>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</si>
  <si>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</si>
  <si>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</si>
  <si>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</si>
  <si>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</si>
  <si>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</si>
  <si>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</si>
  <si>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</si>
  <si>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</si>
  <si>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</si>
  <si>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</si>
  <si>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</si>
  <si>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</si>
  <si>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</si>
  <si>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</si>
  <si>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</si>
  <si>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</si>
  <si>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</si>
  <si>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</si>
  <si>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</si>
  <si>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</si>
  <si>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</si>
  <si>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</si>
  <si>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</si>
  <si>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</si>
  <si>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</si>
  <si>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</si>
  <si>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</si>
  <si>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15/04/16 - VENCIMENTO 25/04/16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</si>
</sst>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625644</v>
      </c>
      <c r="C7" s="9">
        <f t="shared" si="0"/>
        <v>805110</v>
      </c>
      <c r="D7" s="9">
        <f t="shared" si="0"/>
        <v>835611</v>
      </c>
      <c r="E7" s="9">
        <f t="shared" si="0"/>
        <v>557974</v>
      </c>
      <c r="F7" s="9">
        <f t="shared" si="0"/>
        <v>749306</v>
      </c>
      <c r="G7" s="9">
        <f t="shared" si="0"/>
        <v>1249810</v>
      </c>
      <c r="H7" s="9">
        <f t="shared" si="0"/>
        <v>581266</v>
      </c>
      <c r="I7" s="9">
        <f t="shared" si="0"/>
        <v>127730</v>
      </c>
      <c r="J7" s="9">
        <f t="shared" si="0"/>
        <v>331345</v>
      </c>
      <c r="K7" s="9">
        <f t="shared" si="0"/>
        <v>5863796</v>
      </c>
      <c r="L7" s="52"/>
    </row>
    <row r="8" spans="1:11" ht="17.25" customHeight="1">
      <c r="A8" s="10" t="s">
        <v>101</v>
      </c>
      <c r="B8" s="11">
        <f>B9+B12+B16</f>
        <v>386194</v>
      </c>
      <c r="C8" s="11">
        <f aca="true" t="shared" si="1" ref="C8:J8">C9+C12+C16</f>
        <v>507273</v>
      </c>
      <c r="D8" s="11">
        <f t="shared" si="1"/>
        <v>496173</v>
      </c>
      <c r="E8" s="11">
        <f t="shared" si="1"/>
        <v>345996</v>
      </c>
      <c r="F8" s="11">
        <f t="shared" si="1"/>
        <v>447937</v>
      </c>
      <c r="G8" s="11">
        <f t="shared" si="1"/>
        <v>734052</v>
      </c>
      <c r="H8" s="11">
        <f t="shared" si="1"/>
        <v>373809</v>
      </c>
      <c r="I8" s="11">
        <f t="shared" si="1"/>
        <v>72902</v>
      </c>
      <c r="J8" s="11">
        <f t="shared" si="1"/>
        <v>199554</v>
      </c>
      <c r="K8" s="11">
        <f>SUM(B8:J8)</f>
        <v>3563890</v>
      </c>
    </row>
    <row r="9" spans="1:11" ht="17.25" customHeight="1">
      <c r="A9" s="15" t="s">
        <v>17</v>
      </c>
      <c r="B9" s="13">
        <f>+B10+B11</f>
        <v>39543</v>
      </c>
      <c r="C9" s="13">
        <f aca="true" t="shared" si="2" ref="C9:J9">+C10+C11</f>
        <v>56369</v>
      </c>
      <c r="D9" s="13">
        <f t="shared" si="2"/>
        <v>47083</v>
      </c>
      <c r="E9" s="13">
        <f t="shared" si="2"/>
        <v>37068</v>
      </c>
      <c r="F9" s="13">
        <f t="shared" si="2"/>
        <v>41326</v>
      </c>
      <c r="G9" s="13">
        <f t="shared" si="2"/>
        <v>55273</v>
      </c>
      <c r="H9" s="13">
        <f t="shared" si="2"/>
        <v>50633</v>
      </c>
      <c r="I9" s="13">
        <f t="shared" si="2"/>
        <v>8905</v>
      </c>
      <c r="J9" s="13">
        <f t="shared" si="2"/>
        <v>17348</v>
      </c>
      <c r="K9" s="11">
        <f>SUM(B9:J9)</f>
        <v>353548</v>
      </c>
    </row>
    <row r="10" spans="1:11" ht="17.25" customHeight="1">
      <c r="A10" s="29" t="s">
        <v>18</v>
      </c>
      <c r="B10" s="13">
        <v>39543</v>
      </c>
      <c r="C10" s="13">
        <v>56369</v>
      </c>
      <c r="D10" s="13">
        <v>47083</v>
      </c>
      <c r="E10" s="13">
        <v>37068</v>
      </c>
      <c r="F10" s="13">
        <v>41326</v>
      </c>
      <c r="G10" s="13">
        <v>55273</v>
      </c>
      <c r="H10" s="13">
        <v>50633</v>
      </c>
      <c r="I10" s="13">
        <v>8905</v>
      </c>
      <c r="J10" s="13">
        <v>17348</v>
      </c>
      <c r="K10" s="11">
        <f>SUM(B10:J10)</f>
        <v>353548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242568</v>
      </c>
      <c r="C12" s="17">
        <f t="shared" si="3"/>
        <v>318582</v>
      </c>
      <c r="D12" s="17">
        <f t="shared" si="3"/>
        <v>317404</v>
      </c>
      <c r="E12" s="17">
        <f t="shared" si="3"/>
        <v>223417</v>
      </c>
      <c r="F12" s="17">
        <f t="shared" si="3"/>
        <v>291106</v>
      </c>
      <c r="G12" s="17">
        <f t="shared" si="3"/>
        <v>495916</v>
      </c>
      <c r="H12" s="17">
        <f t="shared" si="3"/>
        <v>239129</v>
      </c>
      <c r="I12" s="17">
        <f t="shared" si="3"/>
        <v>43988</v>
      </c>
      <c r="J12" s="17">
        <f t="shared" si="3"/>
        <v>124764</v>
      </c>
      <c r="K12" s="11">
        <f aca="true" t="shared" si="4" ref="K12:K27">SUM(B12:J12)</f>
        <v>2296874</v>
      </c>
    </row>
    <row r="13" spans="1:13" ht="17.25" customHeight="1">
      <c r="A13" s="14" t="s">
        <v>20</v>
      </c>
      <c r="B13" s="13">
        <v>115811</v>
      </c>
      <c r="C13" s="13">
        <v>162484</v>
      </c>
      <c r="D13" s="13">
        <v>166891</v>
      </c>
      <c r="E13" s="13">
        <v>113812</v>
      </c>
      <c r="F13" s="13">
        <v>147558</v>
      </c>
      <c r="G13" s="13">
        <v>236997</v>
      </c>
      <c r="H13" s="13">
        <v>109747</v>
      </c>
      <c r="I13" s="13">
        <v>24204</v>
      </c>
      <c r="J13" s="13">
        <v>66018</v>
      </c>
      <c r="K13" s="11">
        <f t="shared" si="4"/>
        <v>1143522</v>
      </c>
      <c r="L13" s="52"/>
      <c r="M13" s="53"/>
    </row>
    <row r="14" spans="1:12" ht="17.25" customHeight="1">
      <c r="A14" s="14" t="s">
        <v>21</v>
      </c>
      <c r="B14" s="13">
        <v>115926</v>
      </c>
      <c r="C14" s="13">
        <v>140209</v>
      </c>
      <c r="D14" s="13">
        <v>138891</v>
      </c>
      <c r="E14" s="13">
        <v>99397</v>
      </c>
      <c r="F14" s="13">
        <v>133078</v>
      </c>
      <c r="G14" s="13">
        <v>242877</v>
      </c>
      <c r="H14" s="13">
        <v>112079</v>
      </c>
      <c r="I14" s="13">
        <v>17090</v>
      </c>
      <c r="J14" s="13">
        <v>55039</v>
      </c>
      <c r="K14" s="11">
        <f t="shared" si="4"/>
        <v>1054586</v>
      </c>
      <c r="L14" s="52"/>
    </row>
    <row r="15" spans="1:11" ht="17.25" customHeight="1">
      <c r="A15" s="14" t="s">
        <v>22</v>
      </c>
      <c r="B15" s="13">
        <v>10831</v>
      </c>
      <c r="C15" s="13">
        <v>15889</v>
      </c>
      <c r="D15" s="13">
        <v>11622</v>
      </c>
      <c r="E15" s="13">
        <v>10208</v>
      </c>
      <c r="F15" s="13">
        <v>10470</v>
      </c>
      <c r="G15" s="13">
        <v>16042</v>
      </c>
      <c r="H15" s="13">
        <v>17303</v>
      </c>
      <c r="I15" s="13">
        <v>2694</v>
      </c>
      <c r="J15" s="13">
        <v>3707</v>
      </c>
      <c r="K15" s="11">
        <f t="shared" si="4"/>
        <v>98766</v>
      </c>
    </row>
    <row r="16" spans="1:11" ht="17.25" customHeight="1">
      <c r="A16" s="15" t="s">
        <v>97</v>
      </c>
      <c r="B16" s="13">
        <f>B17+B18+B19</f>
        <v>104083</v>
      </c>
      <c r="C16" s="13">
        <f aca="true" t="shared" si="5" ref="C16:J16">C17+C18+C19</f>
        <v>132322</v>
      </c>
      <c r="D16" s="13">
        <f t="shared" si="5"/>
        <v>131686</v>
      </c>
      <c r="E16" s="13">
        <f t="shared" si="5"/>
        <v>85511</v>
      </c>
      <c r="F16" s="13">
        <f t="shared" si="5"/>
        <v>115505</v>
      </c>
      <c r="G16" s="13">
        <f t="shared" si="5"/>
        <v>182863</v>
      </c>
      <c r="H16" s="13">
        <f t="shared" si="5"/>
        <v>84047</v>
      </c>
      <c r="I16" s="13">
        <f t="shared" si="5"/>
        <v>20009</v>
      </c>
      <c r="J16" s="13">
        <f t="shared" si="5"/>
        <v>57442</v>
      </c>
      <c r="K16" s="11">
        <f t="shared" si="4"/>
        <v>913468</v>
      </c>
    </row>
    <row r="17" spans="1:11" ht="17.25" customHeight="1">
      <c r="A17" s="14" t="s">
        <v>98</v>
      </c>
      <c r="B17" s="13">
        <v>19182</v>
      </c>
      <c r="C17" s="13">
        <v>25927</v>
      </c>
      <c r="D17" s="13">
        <v>24736</v>
      </c>
      <c r="E17" s="13">
        <v>17558</v>
      </c>
      <c r="F17" s="13">
        <v>25362</v>
      </c>
      <c r="G17" s="13">
        <v>42882</v>
      </c>
      <c r="H17" s="13">
        <v>18931</v>
      </c>
      <c r="I17" s="13">
        <v>4238</v>
      </c>
      <c r="J17" s="13">
        <v>9836</v>
      </c>
      <c r="K17" s="11">
        <f t="shared" si="4"/>
        <v>188652</v>
      </c>
    </row>
    <row r="18" spans="1:11" ht="17.25" customHeight="1">
      <c r="A18" s="14" t="s">
        <v>99</v>
      </c>
      <c r="B18" s="13">
        <v>6862</v>
      </c>
      <c r="C18" s="13">
        <v>6756</v>
      </c>
      <c r="D18" s="13">
        <v>8849</v>
      </c>
      <c r="E18" s="13">
        <v>5895</v>
      </c>
      <c r="F18" s="13">
        <v>10074</v>
      </c>
      <c r="G18" s="13">
        <v>18255</v>
      </c>
      <c r="H18" s="13">
        <v>5041</v>
      </c>
      <c r="I18" s="13">
        <v>1126</v>
      </c>
      <c r="J18" s="13">
        <v>3756</v>
      </c>
      <c r="K18" s="11">
        <f t="shared" si="4"/>
        <v>66614</v>
      </c>
    </row>
    <row r="19" spans="1:11" ht="17.25" customHeight="1">
      <c r="A19" s="14" t="s">
        <v>100</v>
      </c>
      <c r="B19" s="13">
        <v>78039</v>
      </c>
      <c r="C19" s="13">
        <v>99639</v>
      </c>
      <c r="D19" s="13">
        <v>98101</v>
      </c>
      <c r="E19" s="13">
        <v>62058</v>
      </c>
      <c r="F19" s="13">
        <v>80069</v>
      </c>
      <c r="G19" s="13">
        <v>121726</v>
      </c>
      <c r="H19" s="13">
        <v>60075</v>
      </c>
      <c r="I19" s="13">
        <v>14645</v>
      </c>
      <c r="J19" s="13">
        <v>43850</v>
      </c>
      <c r="K19" s="11">
        <f t="shared" si="4"/>
        <v>658202</v>
      </c>
    </row>
    <row r="20" spans="1:11" ht="17.25" customHeight="1">
      <c r="A20" s="16" t="s">
        <v>23</v>
      </c>
      <c r="B20" s="11">
        <f>+B21+B22+B23</f>
        <v>173482</v>
      </c>
      <c r="C20" s="11">
        <f aca="true" t="shared" si="6" ref="C20:J20">+C21+C22+C23</f>
        <v>196582</v>
      </c>
      <c r="D20" s="11">
        <f t="shared" si="6"/>
        <v>224278</v>
      </c>
      <c r="E20" s="11">
        <f t="shared" si="6"/>
        <v>142739</v>
      </c>
      <c r="F20" s="11">
        <f t="shared" si="6"/>
        <v>220844</v>
      </c>
      <c r="G20" s="11">
        <f t="shared" si="6"/>
        <v>410111</v>
      </c>
      <c r="H20" s="11">
        <f t="shared" si="6"/>
        <v>146322</v>
      </c>
      <c r="I20" s="11">
        <f t="shared" si="6"/>
        <v>34518</v>
      </c>
      <c r="J20" s="11">
        <f t="shared" si="6"/>
        <v>83570</v>
      </c>
      <c r="K20" s="11">
        <f t="shared" si="4"/>
        <v>1632446</v>
      </c>
    </row>
    <row r="21" spans="1:12" ht="17.25" customHeight="1">
      <c r="A21" s="12" t="s">
        <v>24</v>
      </c>
      <c r="B21" s="13">
        <v>91730</v>
      </c>
      <c r="C21" s="13">
        <v>114835</v>
      </c>
      <c r="D21" s="13">
        <v>132457</v>
      </c>
      <c r="E21" s="13">
        <v>82036</v>
      </c>
      <c r="F21" s="13">
        <v>125897</v>
      </c>
      <c r="G21" s="13">
        <v>215601</v>
      </c>
      <c r="H21" s="13">
        <v>81545</v>
      </c>
      <c r="I21" s="13">
        <v>21382</v>
      </c>
      <c r="J21" s="13">
        <v>48841</v>
      </c>
      <c r="K21" s="11">
        <f t="shared" si="4"/>
        <v>914324</v>
      </c>
      <c r="L21" s="52"/>
    </row>
    <row r="22" spans="1:12" ht="17.25" customHeight="1">
      <c r="A22" s="12" t="s">
        <v>25</v>
      </c>
      <c r="B22" s="13">
        <v>76829</v>
      </c>
      <c r="C22" s="13">
        <v>75828</v>
      </c>
      <c r="D22" s="13">
        <v>86653</v>
      </c>
      <c r="E22" s="13">
        <v>56878</v>
      </c>
      <c r="F22" s="13">
        <v>90230</v>
      </c>
      <c r="G22" s="13">
        <v>186359</v>
      </c>
      <c r="H22" s="13">
        <v>58794</v>
      </c>
      <c r="I22" s="13">
        <v>12079</v>
      </c>
      <c r="J22" s="13">
        <v>33048</v>
      </c>
      <c r="K22" s="11">
        <f t="shared" si="4"/>
        <v>676698</v>
      </c>
      <c r="L22" s="52"/>
    </row>
    <row r="23" spans="1:11" ht="17.25" customHeight="1">
      <c r="A23" s="12" t="s">
        <v>26</v>
      </c>
      <c r="B23" s="13">
        <v>4923</v>
      </c>
      <c r="C23" s="13">
        <v>5919</v>
      </c>
      <c r="D23" s="13">
        <v>5168</v>
      </c>
      <c r="E23" s="13">
        <v>3825</v>
      </c>
      <c r="F23" s="13">
        <v>4717</v>
      </c>
      <c r="G23" s="13">
        <v>8151</v>
      </c>
      <c r="H23" s="13">
        <v>5983</v>
      </c>
      <c r="I23" s="13">
        <v>1057</v>
      </c>
      <c r="J23" s="13">
        <v>1681</v>
      </c>
      <c r="K23" s="11">
        <f t="shared" si="4"/>
        <v>41424</v>
      </c>
    </row>
    <row r="24" spans="1:11" ht="17.25" customHeight="1">
      <c r="A24" s="16" t="s">
        <v>27</v>
      </c>
      <c r="B24" s="13">
        <v>65968</v>
      </c>
      <c r="C24" s="13">
        <v>101255</v>
      </c>
      <c r="D24" s="13">
        <v>115160</v>
      </c>
      <c r="E24" s="13">
        <v>69239</v>
      </c>
      <c r="F24" s="13">
        <v>80525</v>
      </c>
      <c r="G24" s="13">
        <v>105647</v>
      </c>
      <c r="H24" s="13">
        <v>52060</v>
      </c>
      <c r="I24" s="13">
        <v>20310</v>
      </c>
      <c r="J24" s="13">
        <v>48221</v>
      </c>
      <c r="K24" s="11">
        <f t="shared" si="4"/>
        <v>658385</v>
      </c>
    </row>
    <row r="25" spans="1:12" ht="17.25" customHeight="1">
      <c r="A25" s="12" t="s">
        <v>28</v>
      </c>
      <c r="B25" s="13">
        <v>42220</v>
      </c>
      <c r="C25" s="13">
        <v>64803</v>
      </c>
      <c r="D25" s="13">
        <v>73702</v>
      </c>
      <c r="E25" s="13">
        <v>44313</v>
      </c>
      <c r="F25" s="13">
        <v>51536</v>
      </c>
      <c r="G25" s="13">
        <v>67614</v>
      </c>
      <c r="H25" s="13">
        <v>33318</v>
      </c>
      <c r="I25" s="13">
        <v>12998</v>
      </c>
      <c r="J25" s="13">
        <v>30861</v>
      </c>
      <c r="K25" s="11">
        <f t="shared" si="4"/>
        <v>421365</v>
      </c>
      <c r="L25" s="52"/>
    </row>
    <row r="26" spans="1:12" ht="17.25" customHeight="1">
      <c r="A26" s="12" t="s">
        <v>29</v>
      </c>
      <c r="B26" s="13">
        <v>23748</v>
      </c>
      <c r="C26" s="13">
        <v>36452</v>
      </c>
      <c r="D26" s="13">
        <v>41458</v>
      </c>
      <c r="E26" s="13">
        <v>24926</v>
      </c>
      <c r="F26" s="13">
        <v>28989</v>
      </c>
      <c r="G26" s="13">
        <v>38033</v>
      </c>
      <c r="H26" s="13">
        <v>18742</v>
      </c>
      <c r="I26" s="13">
        <v>7312</v>
      </c>
      <c r="J26" s="13">
        <v>17360</v>
      </c>
      <c r="K26" s="11">
        <f t="shared" si="4"/>
        <v>237020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9075</v>
      </c>
      <c r="I27" s="11">
        <v>0</v>
      </c>
      <c r="J27" s="11">
        <v>0</v>
      </c>
      <c r="K27" s="11">
        <f t="shared" si="4"/>
        <v>9075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6200.37</v>
      </c>
      <c r="I35" s="19">
        <v>0</v>
      </c>
      <c r="J35" s="19">
        <v>0</v>
      </c>
      <c r="K35" s="23">
        <f>SUM(B35:J35)</f>
        <v>6200.37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1632260.5899999999</v>
      </c>
      <c r="C47" s="22">
        <f aca="true" t="shared" si="11" ref="C47:H47">+C48+C57</f>
        <v>2392416.39</v>
      </c>
      <c r="D47" s="22">
        <f t="shared" si="11"/>
        <v>2793541.76</v>
      </c>
      <c r="E47" s="22">
        <f t="shared" si="11"/>
        <v>1593799.91</v>
      </c>
      <c r="F47" s="22">
        <f t="shared" si="11"/>
        <v>2072622.93</v>
      </c>
      <c r="G47" s="22">
        <f t="shared" si="11"/>
        <v>2970511.8100000005</v>
      </c>
      <c r="H47" s="22">
        <f t="shared" si="11"/>
        <v>1593934.79</v>
      </c>
      <c r="I47" s="22">
        <f>+I48+I57</f>
        <v>611474.62</v>
      </c>
      <c r="J47" s="22">
        <f>+J48+J57</f>
        <v>955535.92</v>
      </c>
      <c r="K47" s="22">
        <f>SUM(B47:J47)</f>
        <v>16616098.719999999</v>
      </c>
    </row>
    <row r="48" spans="1:11" ht="17.25" customHeight="1">
      <c r="A48" s="16" t="s">
        <v>115</v>
      </c>
      <c r="B48" s="23">
        <f>SUM(B49:B56)</f>
        <v>1614186.5199999998</v>
      </c>
      <c r="C48" s="23">
        <f aca="true" t="shared" si="12" ref="C48:J48">SUM(C49:C56)</f>
        <v>2369514.2</v>
      </c>
      <c r="D48" s="23">
        <f t="shared" si="12"/>
        <v>2768832.1599999997</v>
      </c>
      <c r="E48" s="23">
        <f t="shared" si="12"/>
        <v>1572032.8199999998</v>
      </c>
      <c r="F48" s="23">
        <f t="shared" si="12"/>
        <v>2049987.73</v>
      </c>
      <c r="G48" s="23">
        <f t="shared" si="12"/>
        <v>2941484.0400000005</v>
      </c>
      <c r="H48" s="23">
        <f t="shared" si="12"/>
        <v>1574567.23</v>
      </c>
      <c r="I48" s="23">
        <f t="shared" si="12"/>
        <v>611474.62</v>
      </c>
      <c r="J48" s="23">
        <f t="shared" si="12"/>
        <v>941911.4600000001</v>
      </c>
      <c r="K48" s="23">
        <f aca="true" t="shared" si="13" ref="K48:K57">SUM(B48:J48)</f>
        <v>16443990.780000001</v>
      </c>
    </row>
    <row r="49" spans="1:11" ht="17.25" customHeight="1">
      <c r="A49" s="34" t="s">
        <v>46</v>
      </c>
      <c r="B49" s="23">
        <f aca="true" t="shared" si="14" ref="B49:H49">ROUND(B30*B7,2)</f>
        <v>1613097.93</v>
      </c>
      <c r="C49" s="23">
        <f t="shared" si="14"/>
        <v>2362434.27</v>
      </c>
      <c r="D49" s="23">
        <f t="shared" si="14"/>
        <v>2766624.46</v>
      </c>
      <c r="E49" s="23">
        <f t="shared" si="14"/>
        <v>1571143.19</v>
      </c>
      <c r="F49" s="23">
        <f t="shared" si="14"/>
        <v>2048227.95</v>
      </c>
      <c r="G49" s="23">
        <f t="shared" si="14"/>
        <v>2938928.22</v>
      </c>
      <c r="H49" s="23">
        <f t="shared" si="14"/>
        <v>1567325.64</v>
      </c>
      <c r="I49" s="23">
        <f>ROUND(I30*I7,2)</f>
        <v>610408.9</v>
      </c>
      <c r="J49" s="23">
        <f>ROUND(J30*J7,2)</f>
        <v>939694.42</v>
      </c>
      <c r="K49" s="23">
        <f t="shared" si="13"/>
        <v>16417884.98</v>
      </c>
    </row>
    <row r="50" spans="1:11" ht="17.25" customHeight="1">
      <c r="A50" s="34" t="s">
        <v>47</v>
      </c>
      <c r="B50" s="19">
        <v>0</v>
      </c>
      <c r="C50" s="23">
        <f>ROUND(C31*C7,2)</f>
        <v>5251.25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5251.25</v>
      </c>
    </row>
    <row r="51" spans="1:11" ht="17.25" customHeight="1">
      <c r="A51" s="67" t="s">
        <v>108</v>
      </c>
      <c r="B51" s="68">
        <f aca="true" t="shared" si="15" ref="B51:H51">ROUND(B32*B7,2)</f>
        <v>-3003.09</v>
      </c>
      <c r="C51" s="68">
        <f t="shared" si="15"/>
        <v>-3945.04</v>
      </c>
      <c r="D51" s="68">
        <f t="shared" si="15"/>
        <v>-4178.06</v>
      </c>
      <c r="E51" s="68">
        <f t="shared" si="15"/>
        <v>-2555.77</v>
      </c>
      <c r="F51" s="68">
        <f t="shared" si="15"/>
        <v>-3521.74</v>
      </c>
      <c r="G51" s="68">
        <f t="shared" si="15"/>
        <v>-4874.26</v>
      </c>
      <c r="H51" s="68">
        <f t="shared" si="15"/>
        <v>-2673.82</v>
      </c>
      <c r="I51" s="19">
        <v>0</v>
      </c>
      <c r="J51" s="19">
        <v>0</v>
      </c>
      <c r="K51" s="68">
        <f>SUM(B51:J51)</f>
        <v>-24751.78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6200.37</v>
      </c>
      <c r="I53" s="31">
        <f>+I35</f>
        <v>0</v>
      </c>
      <c r="J53" s="31">
        <f>+J35</f>
        <v>0</v>
      </c>
      <c r="K53" s="23">
        <f t="shared" si="13"/>
        <v>6200.37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-94734.62999999999</v>
      </c>
      <c r="C61" s="35">
        <f t="shared" si="16"/>
        <v>-274044.82</v>
      </c>
      <c r="D61" s="35">
        <f t="shared" si="16"/>
        <v>-275546.31</v>
      </c>
      <c r="E61" s="35">
        <f t="shared" si="16"/>
        <v>-230314.53999999998</v>
      </c>
      <c r="F61" s="35">
        <f t="shared" si="16"/>
        <v>-127809.34</v>
      </c>
      <c r="G61" s="35">
        <f t="shared" si="16"/>
        <v>-316704.57</v>
      </c>
      <c r="H61" s="35">
        <f t="shared" si="16"/>
        <v>-242709.99</v>
      </c>
      <c r="I61" s="35">
        <f t="shared" si="16"/>
        <v>-99490.74</v>
      </c>
      <c r="J61" s="35">
        <f t="shared" si="16"/>
        <v>-98219.06</v>
      </c>
      <c r="K61" s="35">
        <f>SUM(B61:J61)</f>
        <v>-1759574</v>
      </c>
    </row>
    <row r="62" spans="1:11" ht="18.75" customHeight="1">
      <c r="A62" s="16" t="s">
        <v>77</v>
      </c>
      <c r="B62" s="35">
        <f aca="true" t="shared" si="17" ref="B62:J62">B63+B64+B65+B66+B67+B68</f>
        <v>-150263.4</v>
      </c>
      <c r="C62" s="35">
        <f t="shared" si="17"/>
        <v>-214202.2</v>
      </c>
      <c r="D62" s="35">
        <f t="shared" si="17"/>
        <v>-178915.4</v>
      </c>
      <c r="E62" s="35">
        <f t="shared" si="17"/>
        <v>-140858.4</v>
      </c>
      <c r="F62" s="35">
        <f t="shared" si="17"/>
        <v>-157038.8</v>
      </c>
      <c r="G62" s="35">
        <f t="shared" si="17"/>
        <v>-210037.4</v>
      </c>
      <c r="H62" s="35">
        <f t="shared" si="17"/>
        <v>-192405.4</v>
      </c>
      <c r="I62" s="35">
        <f t="shared" si="17"/>
        <v>-33839</v>
      </c>
      <c r="J62" s="35">
        <f t="shared" si="17"/>
        <v>-65922.4</v>
      </c>
      <c r="K62" s="35">
        <f aca="true" t="shared" si="18" ref="K62:K93">SUM(B62:J62)</f>
        <v>-1343482.3999999997</v>
      </c>
    </row>
    <row r="63" spans="1:11" ht="18.75" customHeight="1">
      <c r="A63" s="12" t="s">
        <v>78</v>
      </c>
      <c r="B63" s="35">
        <f>-ROUND(B9*$D$3,2)</f>
        <v>-150263.4</v>
      </c>
      <c r="C63" s="35">
        <f aca="true" t="shared" si="19" ref="C63:J63">-ROUND(C9*$D$3,2)</f>
        <v>-214202.2</v>
      </c>
      <c r="D63" s="35">
        <f t="shared" si="19"/>
        <v>-178915.4</v>
      </c>
      <c r="E63" s="35">
        <f t="shared" si="19"/>
        <v>-140858.4</v>
      </c>
      <c r="F63" s="35">
        <f t="shared" si="19"/>
        <v>-157038.8</v>
      </c>
      <c r="G63" s="35">
        <f t="shared" si="19"/>
        <v>-210037.4</v>
      </c>
      <c r="H63" s="35">
        <f t="shared" si="19"/>
        <v>-192405.4</v>
      </c>
      <c r="I63" s="35">
        <f t="shared" si="19"/>
        <v>-33839</v>
      </c>
      <c r="J63" s="35">
        <f t="shared" si="19"/>
        <v>-65922.4</v>
      </c>
      <c r="K63" s="35">
        <f t="shared" si="18"/>
        <v>-1343482.3999999997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55528.770000000004</v>
      </c>
      <c r="C69" s="68">
        <f t="shared" si="20"/>
        <v>-59842.62</v>
      </c>
      <c r="D69" s="68">
        <f t="shared" si="20"/>
        <v>-96630.90999999999</v>
      </c>
      <c r="E69" s="68">
        <f t="shared" si="20"/>
        <v>-89456.14</v>
      </c>
      <c r="F69" s="68">
        <f t="shared" si="20"/>
        <v>29229.459999999992</v>
      </c>
      <c r="G69" s="68">
        <f t="shared" si="20"/>
        <v>-106667.17</v>
      </c>
      <c r="H69" s="68">
        <f t="shared" si="20"/>
        <v>-50304.590000000004</v>
      </c>
      <c r="I69" s="68">
        <f t="shared" si="20"/>
        <v>-65651.74</v>
      </c>
      <c r="J69" s="68">
        <f t="shared" si="20"/>
        <v>-32296.66</v>
      </c>
      <c r="K69" s="68">
        <f t="shared" si="18"/>
        <v>-416091.6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68">
        <v>-13284.2</v>
      </c>
      <c r="C76" s="68">
        <v>-2522.29</v>
      </c>
      <c r="D76" s="68">
        <v>-37901.5</v>
      </c>
      <c r="E76" s="68">
        <v>-37312.15</v>
      </c>
      <c r="F76" s="68">
        <v>-51498.44</v>
      </c>
      <c r="G76" s="68">
        <v>-20774.29</v>
      </c>
      <c r="H76" s="68">
        <v>-10638.86</v>
      </c>
      <c r="I76" s="19">
        <v>0</v>
      </c>
      <c r="J76" s="19">
        <v>-4597.86</v>
      </c>
      <c r="K76" s="68">
        <f t="shared" si="18"/>
        <v>-178529.59000000003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-13228.54</v>
      </c>
      <c r="F93" s="19">
        <v>0</v>
      </c>
      <c r="G93" s="19">
        <v>0</v>
      </c>
      <c r="H93" s="19">
        <v>0</v>
      </c>
      <c r="I93" s="48">
        <v>-7704.58</v>
      </c>
      <c r="J93" s="48">
        <v>-17104.09</v>
      </c>
      <c r="K93" s="48">
        <f t="shared" si="18"/>
        <v>-38037.21000000001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56626.01</v>
      </c>
      <c r="C98" s="48">
        <v>-24153.3</v>
      </c>
      <c r="D98" s="48">
        <v>-25068.33</v>
      </c>
      <c r="E98" s="48">
        <v>-16739.22</v>
      </c>
      <c r="F98" s="48">
        <v>67826.77</v>
      </c>
      <c r="G98" s="48">
        <v>-37494.3</v>
      </c>
      <c r="H98" s="48">
        <v>-17165.73</v>
      </c>
      <c r="I98" s="48">
        <v>-3831.9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1537525.96</v>
      </c>
      <c r="C104" s="24">
        <f t="shared" si="21"/>
        <v>2118371.57</v>
      </c>
      <c r="D104" s="24">
        <f t="shared" si="21"/>
        <v>2517995.4499999997</v>
      </c>
      <c r="E104" s="24">
        <f t="shared" si="21"/>
        <v>1363485.37</v>
      </c>
      <c r="F104" s="24">
        <f t="shared" si="21"/>
        <v>1944813.5899999999</v>
      </c>
      <c r="G104" s="24">
        <f t="shared" si="21"/>
        <v>2653807.2400000007</v>
      </c>
      <c r="H104" s="24">
        <f t="shared" si="21"/>
        <v>1351224.8</v>
      </c>
      <c r="I104" s="24">
        <f>+I105+I106</f>
        <v>511983.88</v>
      </c>
      <c r="J104" s="24">
        <f>+J105+J106</f>
        <v>857316.86</v>
      </c>
      <c r="K104" s="48">
        <f>SUM(B104:J104)</f>
        <v>14856524.72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1519451.89</v>
      </c>
      <c r="C105" s="24">
        <f t="shared" si="22"/>
        <v>2095469.38</v>
      </c>
      <c r="D105" s="24">
        <f t="shared" si="22"/>
        <v>2493285.8499999996</v>
      </c>
      <c r="E105" s="24">
        <f t="shared" si="22"/>
        <v>1341718.28</v>
      </c>
      <c r="F105" s="24">
        <f t="shared" si="22"/>
        <v>1922178.39</v>
      </c>
      <c r="G105" s="24">
        <f t="shared" si="22"/>
        <v>2624779.4700000007</v>
      </c>
      <c r="H105" s="24">
        <f t="shared" si="22"/>
        <v>1331857.24</v>
      </c>
      <c r="I105" s="24">
        <f t="shared" si="22"/>
        <v>511983.88</v>
      </c>
      <c r="J105" s="24">
        <f t="shared" si="22"/>
        <v>843692.4</v>
      </c>
      <c r="K105" s="48">
        <f>SUM(B105:J105)</f>
        <v>14684416.780000001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14856524.74</v>
      </c>
      <c r="L112" s="54"/>
    </row>
    <row r="113" spans="1:11" ht="18.75" customHeight="1">
      <c r="A113" s="26" t="s">
        <v>73</v>
      </c>
      <c r="B113" s="27">
        <v>201018.03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201018.03</v>
      </c>
    </row>
    <row r="114" spans="1:11" ht="18.75" customHeight="1">
      <c r="A114" s="26" t="s">
        <v>74</v>
      </c>
      <c r="B114" s="27">
        <v>1336507.93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1336507.93</v>
      </c>
    </row>
    <row r="115" spans="1:11" ht="18.75" customHeight="1">
      <c r="A115" s="26" t="s">
        <v>75</v>
      </c>
      <c r="B115" s="40">
        <v>0</v>
      </c>
      <c r="C115" s="27">
        <f>+C104</f>
        <v>2118371.57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2118371.57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2517995.4499999997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2517995.4499999997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1363485.37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1363485.37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370332.53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370332.53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703161.57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703161.57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96297.17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96297.17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775022.33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775022.33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775646.65</v>
      </c>
      <c r="H122" s="40">
        <v>0</v>
      </c>
      <c r="I122" s="40">
        <v>0</v>
      </c>
      <c r="J122" s="40">
        <v>0</v>
      </c>
      <c r="K122" s="41">
        <f t="shared" si="24"/>
        <v>775646.65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61441.43</v>
      </c>
      <c r="H123" s="40">
        <v>0</v>
      </c>
      <c r="I123" s="40">
        <v>0</v>
      </c>
      <c r="J123" s="40">
        <v>0</v>
      </c>
      <c r="K123" s="41">
        <f t="shared" si="24"/>
        <v>61441.43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403382.38</v>
      </c>
      <c r="H124" s="40">
        <v>0</v>
      </c>
      <c r="I124" s="40">
        <v>0</v>
      </c>
      <c r="J124" s="40">
        <v>0</v>
      </c>
      <c r="K124" s="41">
        <f t="shared" si="24"/>
        <v>403382.38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361320.42</v>
      </c>
      <c r="H125" s="40">
        <v>0</v>
      </c>
      <c r="I125" s="40">
        <v>0</v>
      </c>
      <c r="J125" s="40">
        <v>0</v>
      </c>
      <c r="K125" s="41">
        <f t="shared" si="24"/>
        <v>361320.42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1052016.37</v>
      </c>
      <c r="H126" s="40">
        <v>0</v>
      </c>
      <c r="I126" s="40">
        <v>0</v>
      </c>
      <c r="J126" s="40">
        <v>0</v>
      </c>
      <c r="K126" s="41">
        <f t="shared" si="24"/>
        <v>1052016.37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498955.47</v>
      </c>
      <c r="I127" s="40">
        <v>0</v>
      </c>
      <c r="J127" s="40">
        <v>0</v>
      </c>
      <c r="K127" s="41">
        <f t="shared" si="24"/>
        <v>498955.47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852269.33</v>
      </c>
      <c r="I128" s="40">
        <v>0</v>
      </c>
      <c r="J128" s="40">
        <v>0</v>
      </c>
      <c r="K128" s="41">
        <f t="shared" si="24"/>
        <v>852269.33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511983.88</v>
      </c>
      <c r="J129" s="40">
        <v>0</v>
      </c>
      <c r="K129" s="41">
        <f t="shared" si="24"/>
        <v>511983.88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857316.86</v>
      </c>
      <c r="K130" s="44">
        <f t="shared" si="24"/>
        <v>857316.86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2016-04-20T19:08:12Z</dcterms:modified>
  <cp:category/>
  <cp:version/>
  <cp:contentType/>
  <cp:contentStatus/>
</cp:coreProperties>
</file>