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<sst xmlns="http://schemas.openxmlformats.org/spreadsheetml/2006/main" count="134" uniqueCount="134">
  <si>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</si>
  <si>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</si>
  <si>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</si>
  <si>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</si>
  <si>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</si>
  <si>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</si>
  <si>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</si>
  <si>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</si>
  <si>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</si>
  <si>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</si>
  <si>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</si>
  <si>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</si>
  <si>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</si>
  <si>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</si>
  <si>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</si>
  <si>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</si>
  <si>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</si>
  <si>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</si>
  <si>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</si>
  <si>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</si>
  <si>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</si>
  <si>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</si>
  <si>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</si>
  <si>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</si>
  <si>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</si>
  <si>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</si>
  <si>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</si>
  <si>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</si>
  <si>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</si>
  <si>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</si>
  <si>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</si>
  <si>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</si>
  <si>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</si>
  <si>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</si>
  <si>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</si>
  <si>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</si>
  <si>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</si>
  <si>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</si>
  <si>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</si>
  <si>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</si>
  <si>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</si>
  <si>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</si>
  <si>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</si>
  <si>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</si>
  <si>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</si>
  <si>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</si>
  <si>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</si>
  <si>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</si>
  <si>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</si>
  <si>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</si>
  <si>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</si>
  <si>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</si>
  <si>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</si>
  <si>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</si>
  <si>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</si>
  <si>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</si>
  <si>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</si>
  <si>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</si>
  <si>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</si>
  <si>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</si>
  <si>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</si>
  <si>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</si>
  <si>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</si>
  <si>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</si>
  <si>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</si>
  <si>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</si>
  <si>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</si>
  <si>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</si>
  <si>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</si>
  <si>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</si>
  <si>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</si>
  <si>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</si>
  <si>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</si>
  <si>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</si>
  <si>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</si>
  <si>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</si>
  <si>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</si>
  <si>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</si>
  <si>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</si>
  <si>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</si>
  <si>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</si>
  <si>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</si>
  <si>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</si>
  <si>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</si>
  <si>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</si>
  <si>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</si>
  <si>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</si>
  <si>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</si>
  <si>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</si>
  <si>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</si>
  <si>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</si>
  <si>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</si>
  <si>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</si>
  <si>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</si>
  <si>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</si>
  <si>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</si>
  <si>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</si>
  <si>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</si>
  <si>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</si>
  <si>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</si>
  <si>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</si>
  <si>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</si>
  <si>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</si>
  <si>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</si>
  <si>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</si>
  <si>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</si>
  <si>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</si>
  <si>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</si>
  <si>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</si>
  <si>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</si>
  <si>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</si>
  <si>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</si>
  <si>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</si>
  <si>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</si>
  <si>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</si>
  <si>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</si>
  <si>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</si>
  <si>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</si>
  <si>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</si>
  <si>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</si>
  <si>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</si>
  <si>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</si>
  <si>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</si>
  <si>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</si>
  <si>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</si>
  <si>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</si>
  <si>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</si>
  <si>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</si>
  <si>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</si>
  <si>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</si>
  <si>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</si>
  <si>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</si>
  <si>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</si>
  <si>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14/04/16 - VENCIMENTO 22/04/16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</si>
</sst>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638909</v>
      </c>
      <c r="C7" s="9">
        <f t="shared" si="0"/>
        <v>819132</v>
      </c>
      <c r="D7" s="9">
        <f t="shared" si="0"/>
        <v>842620</v>
      </c>
      <c r="E7" s="9">
        <f t="shared" si="0"/>
        <v>569473</v>
      </c>
      <c r="F7" s="9">
        <f t="shared" si="0"/>
        <v>760237</v>
      </c>
      <c r="G7" s="9">
        <f t="shared" si="0"/>
        <v>1273018</v>
      </c>
      <c r="H7" s="9">
        <f t="shared" si="0"/>
        <v>589047</v>
      </c>
      <c r="I7" s="9">
        <f t="shared" si="0"/>
        <v>129286</v>
      </c>
      <c r="J7" s="9">
        <f t="shared" si="0"/>
        <v>333129</v>
      </c>
      <c r="K7" s="9">
        <f t="shared" si="0"/>
        <v>5954851</v>
      </c>
      <c r="L7" s="52"/>
    </row>
    <row r="8" spans="1:11" ht="17.25" customHeight="1">
      <c r="A8" s="10" t="s">
        <v>101</v>
      </c>
      <c r="B8" s="11">
        <f>B9+B12+B16</f>
        <v>394216</v>
      </c>
      <c r="C8" s="11">
        <f aca="true" t="shared" si="1" ref="C8:J8">C9+C12+C16</f>
        <v>516852</v>
      </c>
      <c r="D8" s="11">
        <f t="shared" si="1"/>
        <v>501249</v>
      </c>
      <c r="E8" s="11">
        <f t="shared" si="1"/>
        <v>353917</v>
      </c>
      <c r="F8" s="11">
        <f t="shared" si="1"/>
        <v>454333</v>
      </c>
      <c r="G8" s="11">
        <f t="shared" si="1"/>
        <v>746584</v>
      </c>
      <c r="H8" s="11">
        <f t="shared" si="1"/>
        <v>377938</v>
      </c>
      <c r="I8" s="11">
        <f t="shared" si="1"/>
        <v>73477</v>
      </c>
      <c r="J8" s="11">
        <f t="shared" si="1"/>
        <v>200825</v>
      </c>
      <c r="K8" s="11">
        <f>SUM(B8:J8)</f>
        <v>3619391</v>
      </c>
    </row>
    <row r="9" spans="1:11" ht="17.25" customHeight="1">
      <c r="A9" s="15" t="s">
        <v>17</v>
      </c>
      <c r="B9" s="13">
        <f>+B10+B11</f>
        <v>37866</v>
      </c>
      <c r="C9" s="13">
        <f aca="true" t="shared" si="2" ref="C9:J9">+C10+C11</f>
        <v>53203</v>
      </c>
      <c r="D9" s="13">
        <f t="shared" si="2"/>
        <v>43554</v>
      </c>
      <c r="E9" s="13">
        <f t="shared" si="2"/>
        <v>35647</v>
      </c>
      <c r="F9" s="13">
        <f t="shared" si="2"/>
        <v>39419</v>
      </c>
      <c r="G9" s="13">
        <f t="shared" si="2"/>
        <v>53595</v>
      </c>
      <c r="H9" s="13">
        <f t="shared" si="2"/>
        <v>49171</v>
      </c>
      <c r="I9" s="13">
        <f t="shared" si="2"/>
        <v>8717</v>
      </c>
      <c r="J9" s="13">
        <f t="shared" si="2"/>
        <v>15677</v>
      </c>
      <c r="K9" s="11">
        <f>SUM(B9:J9)</f>
        <v>336849</v>
      </c>
    </row>
    <row r="10" spans="1:11" ht="17.25" customHeight="1">
      <c r="A10" s="29" t="s">
        <v>18</v>
      </c>
      <c r="B10" s="13">
        <v>37866</v>
      </c>
      <c r="C10" s="13">
        <v>53203</v>
      </c>
      <c r="D10" s="13">
        <v>43554</v>
      </c>
      <c r="E10" s="13">
        <v>35647</v>
      </c>
      <c r="F10" s="13">
        <v>39419</v>
      </c>
      <c r="G10" s="13">
        <v>53595</v>
      </c>
      <c r="H10" s="13">
        <v>49171</v>
      </c>
      <c r="I10" s="13">
        <v>8717</v>
      </c>
      <c r="J10" s="13">
        <v>15677</v>
      </c>
      <c r="K10" s="11">
        <f>SUM(B10:J10)</f>
        <v>336849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249099</v>
      </c>
      <c r="C12" s="17">
        <f t="shared" si="3"/>
        <v>326519</v>
      </c>
      <c r="D12" s="17">
        <f t="shared" si="3"/>
        <v>322170</v>
      </c>
      <c r="E12" s="17">
        <f t="shared" si="3"/>
        <v>229655</v>
      </c>
      <c r="F12" s="17">
        <f t="shared" si="3"/>
        <v>296200</v>
      </c>
      <c r="G12" s="17">
        <f t="shared" si="3"/>
        <v>505310</v>
      </c>
      <c r="H12" s="17">
        <f t="shared" si="3"/>
        <v>243661</v>
      </c>
      <c r="I12" s="17">
        <f t="shared" si="3"/>
        <v>44254</v>
      </c>
      <c r="J12" s="17">
        <f t="shared" si="3"/>
        <v>126237</v>
      </c>
      <c r="K12" s="11">
        <f aca="true" t="shared" si="4" ref="K12:K27">SUM(B12:J12)</f>
        <v>2343105</v>
      </c>
    </row>
    <row r="13" spans="1:13" ht="17.25" customHeight="1">
      <c r="A13" s="14" t="s">
        <v>20</v>
      </c>
      <c r="B13" s="13">
        <v>118177</v>
      </c>
      <c r="C13" s="13">
        <v>166124</v>
      </c>
      <c r="D13" s="13">
        <v>168170</v>
      </c>
      <c r="E13" s="13">
        <v>116578</v>
      </c>
      <c r="F13" s="13">
        <v>149500</v>
      </c>
      <c r="G13" s="13">
        <v>240393</v>
      </c>
      <c r="H13" s="13">
        <v>112204</v>
      </c>
      <c r="I13" s="13">
        <v>24297</v>
      </c>
      <c r="J13" s="13">
        <v>66242</v>
      </c>
      <c r="K13" s="11">
        <f t="shared" si="4"/>
        <v>1161685</v>
      </c>
      <c r="L13" s="52"/>
      <c r="M13" s="53"/>
    </row>
    <row r="14" spans="1:12" ht="17.25" customHeight="1">
      <c r="A14" s="14" t="s">
        <v>21</v>
      </c>
      <c r="B14" s="13">
        <v>119418</v>
      </c>
      <c r="C14" s="13">
        <v>143441</v>
      </c>
      <c r="D14" s="13">
        <v>141193</v>
      </c>
      <c r="E14" s="13">
        <v>102100</v>
      </c>
      <c r="F14" s="13">
        <v>135522</v>
      </c>
      <c r="G14" s="13">
        <v>247984</v>
      </c>
      <c r="H14" s="13">
        <v>113580</v>
      </c>
      <c r="I14" s="13">
        <v>17061</v>
      </c>
      <c r="J14" s="13">
        <v>56003</v>
      </c>
      <c r="K14" s="11">
        <f t="shared" si="4"/>
        <v>1076302</v>
      </c>
      <c r="L14" s="52"/>
    </row>
    <row r="15" spans="1:11" ht="17.25" customHeight="1">
      <c r="A15" s="14" t="s">
        <v>22</v>
      </c>
      <c r="B15" s="13">
        <v>11504</v>
      </c>
      <c r="C15" s="13">
        <v>16954</v>
      </c>
      <c r="D15" s="13">
        <v>12807</v>
      </c>
      <c r="E15" s="13">
        <v>10977</v>
      </c>
      <c r="F15" s="13">
        <v>11178</v>
      </c>
      <c r="G15" s="13">
        <v>16933</v>
      </c>
      <c r="H15" s="13">
        <v>17877</v>
      </c>
      <c r="I15" s="13">
        <v>2896</v>
      </c>
      <c r="J15" s="13">
        <v>3992</v>
      </c>
      <c r="K15" s="11">
        <f t="shared" si="4"/>
        <v>105118</v>
      </c>
    </row>
    <row r="16" spans="1:11" ht="17.25" customHeight="1">
      <c r="A16" s="15" t="s">
        <v>97</v>
      </c>
      <c r="B16" s="13">
        <f>B17+B18+B19</f>
        <v>107251</v>
      </c>
      <c r="C16" s="13">
        <f aca="true" t="shared" si="5" ref="C16:J16">C17+C18+C19</f>
        <v>137130</v>
      </c>
      <c r="D16" s="13">
        <f t="shared" si="5"/>
        <v>135525</v>
      </c>
      <c r="E16" s="13">
        <f t="shared" si="5"/>
        <v>88615</v>
      </c>
      <c r="F16" s="13">
        <f t="shared" si="5"/>
        <v>118714</v>
      </c>
      <c r="G16" s="13">
        <f t="shared" si="5"/>
        <v>187679</v>
      </c>
      <c r="H16" s="13">
        <f t="shared" si="5"/>
        <v>85106</v>
      </c>
      <c r="I16" s="13">
        <f t="shared" si="5"/>
        <v>20506</v>
      </c>
      <c r="J16" s="13">
        <f t="shared" si="5"/>
        <v>58911</v>
      </c>
      <c r="K16" s="11">
        <f t="shared" si="4"/>
        <v>939437</v>
      </c>
    </row>
    <row r="17" spans="1:11" ht="17.25" customHeight="1">
      <c r="A17" s="14" t="s">
        <v>98</v>
      </c>
      <c r="B17" s="13">
        <v>19731</v>
      </c>
      <c r="C17" s="13">
        <v>26578</v>
      </c>
      <c r="D17" s="13">
        <v>25026</v>
      </c>
      <c r="E17" s="13">
        <v>18081</v>
      </c>
      <c r="F17" s="13">
        <v>25891</v>
      </c>
      <c r="G17" s="13">
        <v>43828</v>
      </c>
      <c r="H17" s="13">
        <v>19004</v>
      </c>
      <c r="I17" s="13">
        <v>4237</v>
      </c>
      <c r="J17" s="13">
        <v>9911</v>
      </c>
      <c r="K17" s="11">
        <f t="shared" si="4"/>
        <v>192287</v>
      </c>
    </row>
    <row r="18" spans="1:11" ht="17.25" customHeight="1">
      <c r="A18" s="14" t="s">
        <v>99</v>
      </c>
      <c r="B18" s="13">
        <v>6754</v>
      </c>
      <c r="C18" s="13">
        <v>6717</v>
      </c>
      <c r="D18" s="13">
        <v>8811</v>
      </c>
      <c r="E18" s="13">
        <v>5790</v>
      </c>
      <c r="F18" s="13">
        <v>10006</v>
      </c>
      <c r="G18" s="13">
        <v>18181</v>
      </c>
      <c r="H18" s="13">
        <v>5020</v>
      </c>
      <c r="I18" s="13">
        <v>1175</v>
      </c>
      <c r="J18" s="13">
        <v>3734</v>
      </c>
      <c r="K18" s="11">
        <f t="shared" si="4"/>
        <v>66188</v>
      </c>
    </row>
    <row r="19" spans="1:11" ht="17.25" customHeight="1">
      <c r="A19" s="14" t="s">
        <v>100</v>
      </c>
      <c r="B19" s="13">
        <v>80766</v>
      </c>
      <c r="C19" s="13">
        <v>103835</v>
      </c>
      <c r="D19" s="13">
        <v>101688</v>
      </c>
      <c r="E19" s="13">
        <v>64744</v>
      </c>
      <c r="F19" s="13">
        <v>82817</v>
      </c>
      <c r="G19" s="13">
        <v>125670</v>
      </c>
      <c r="H19" s="13">
        <v>61082</v>
      </c>
      <c r="I19" s="13">
        <v>15094</v>
      </c>
      <c r="J19" s="13">
        <v>45266</v>
      </c>
      <c r="K19" s="11">
        <f t="shared" si="4"/>
        <v>680962</v>
      </c>
    </row>
    <row r="20" spans="1:11" ht="17.25" customHeight="1">
      <c r="A20" s="16" t="s">
        <v>23</v>
      </c>
      <c r="B20" s="11">
        <f>+B21+B22+B23</f>
        <v>177753</v>
      </c>
      <c r="C20" s="11">
        <f aca="true" t="shared" si="6" ref="C20:J20">+C21+C22+C23</f>
        <v>199910</v>
      </c>
      <c r="D20" s="11">
        <f t="shared" si="6"/>
        <v>226728</v>
      </c>
      <c r="E20" s="11">
        <f t="shared" si="6"/>
        <v>145037</v>
      </c>
      <c r="F20" s="11">
        <f t="shared" si="6"/>
        <v>223418</v>
      </c>
      <c r="G20" s="11">
        <f t="shared" si="6"/>
        <v>418485</v>
      </c>
      <c r="H20" s="11">
        <f t="shared" si="6"/>
        <v>149075</v>
      </c>
      <c r="I20" s="11">
        <f t="shared" si="6"/>
        <v>35344</v>
      </c>
      <c r="J20" s="11">
        <f t="shared" si="6"/>
        <v>83990</v>
      </c>
      <c r="K20" s="11">
        <f t="shared" si="4"/>
        <v>1659740</v>
      </c>
    </row>
    <row r="21" spans="1:12" ht="17.25" customHeight="1">
      <c r="A21" s="12" t="s">
        <v>24</v>
      </c>
      <c r="B21" s="13">
        <v>93876</v>
      </c>
      <c r="C21" s="13">
        <v>116839</v>
      </c>
      <c r="D21" s="13">
        <v>132664</v>
      </c>
      <c r="E21" s="13">
        <v>83465</v>
      </c>
      <c r="F21" s="13">
        <v>126345</v>
      </c>
      <c r="G21" s="13">
        <v>219405</v>
      </c>
      <c r="H21" s="13">
        <v>83426</v>
      </c>
      <c r="I21" s="13">
        <v>21701</v>
      </c>
      <c r="J21" s="13">
        <v>48207</v>
      </c>
      <c r="K21" s="11">
        <f t="shared" si="4"/>
        <v>925928</v>
      </c>
      <c r="L21" s="52"/>
    </row>
    <row r="22" spans="1:12" ht="17.25" customHeight="1">
      <c r="A22" s="12" t="s">
        <v>25</v>
      </c>
      <c r="B22" s="13">
        <v>78644</v>
      </c>
      <c r="C22" s="13">
        <v>76786</v>
      </c>
      <c r="D22" s="13">
        <v>88616</v>
      </c>
      <c r="E22" s="13">
        <v>57735</v>
      </c>
      <c r="F22" s="13">
        <v>92312</v>
      </c>
      <c r="G22" s="13">
        <v>190419</v>
      </c>
      <c r="H22" s="13">
        <v>59560</v>
      </c>
      <c r="I22" s="13">
        <v>12493</v>
      </c>
      <c r="J22" s="13">
        <v>34001</v>
      </c>
      <c r="K22" s="11">
        <f t="shared" si="4"/>
        <v>690566</v>
      </c>
      <c r="L22" s="52"/>
    </row>
    <row r="23" spans="1:11" ht="17.25" customHeight="1">
      <c r="A23" s="12" t="s">
        <v>26</v>
      </c>
      <c r="B23" s="13">
        <v>5233</v>
      </c>
      <c r="C23" s="13">
        <v>6285</v>
      </c>
      <c r="D23" s="13">
        <v>5448</v>
      </c>
      <c r="E23" s="13">
        <v>3837</v>
      </c>
      <c r="F23" s="13">
        <v>4761</v>
      </c>
      <c r="G23" s="13">
        <v>8661</v>
      </c>
      <c r="H23" s="13">
        <v>6089</v>
      </c>
      <c r="I23" s="13">
        <v>1150</v>
      </c>
      <c r="J23" s="13">
        <v>1782</v>
      </c>
      <c r="K23" s="11">
        <f t="shared" si="4"/>
        <v>43246</v>
      </c>
    </row>
    <row r="24" spans="1:11" ht="17.25" customHeight="1">
      <c r="A24" s="16" t="s">
        <v>27</v>
      </c>
      <c r="B24" s="13">
        <v>66940</v>
      </c>
      <c r="C24" s="13">
        <v>102370</v>
      </c>
      <c r="D24" s="13">
        <v>114643</v>
      </c>
      <c r="E24" s="13">
        <v>70519</v>
      </c>
      <c r="F24" s="13">
        <v>82486</v>
      </c>
      <c r="G24" s="13">
        <v>107949</v>
      </c>
      <c r="H24" s="13">
        <v>53372</v>
      </c>
      <c r="I24" s="13">
        <v>20465</v>
      </c>
      <c r="J24" s="13">
        <v>48314</v>
      </c>
      <c r="K24" s="11">
        <f t="shared" si="4"/>
        <v>667058</v>
      </c>
    </row>
    <row r="25" spans="1:12" ht="17.25" customHeight="1">
      <c r="A25" s="12" t="s">
        <v>28</v>
      </c>
      <c r="B25" s="13">
        <v>42842</v>
      </c>
      <c r="C25" s="13">
        <v>65517</v>
      </c>
      <c r="D25" s="13">
        <v>73372</v>
      </c>
      <c r="E25" s="13">
        <v>45132</v>
      </c>
      <c r="F25" s="13">
        <v>52791</v>
      </c>
      <c r="G25" s="13">
        <v>69087</v>
      </c>
      <c r="H25" s="13">
        <v>34158</v>
      </c>
      <c r="I25" s="13">
        <v>13098</v>
      </c>
      <c r="J25" s="13">
        <v>30921</v>
      </c>
      <c r="K25" s="11">
        <f t="shared" si="4"/>
        <v>426918</v>
      </c>
      <c r="L25" s="52"/>
    </row>
    <row r="26" spans="1:12" ht="17.25" customHeight="1">
      <c r="A26" s="12" t="s">
        <v>29</v>
      </c>
      <c r="B26" s="13">
        <v>24098</v>
      </c>
      <c r="C26" s="13">
        <v>36853</v>
      </c>
      <c r="D26" s="13">
        <v>41271</v>
      </c>
      <c r="E26" s="13">
        <v>25387</v>
      </c>
      <c r="F26" s="13">
        <v>29695</v>
      </c>
      <c r="G26" s="13">
        <v>38862</v>
      </c>
      <c r="H26" s="13">
        <v>19214</v>
      </c>
      <c r="I26" s="13">
        <v>7367</v>
      </c>
      <c r="J26" s="13">
        <v>17393</v>
      </c>
      <c r="K26" s="11">
        <f t="shared" si="4"/>
        <v>240140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8662</v>
      </c>
      <c r="I27" s="11">
        <v>0</v>
      </c>
      <c r="J27" s="11">
        <v>0</v>
      </c>
      <c r="K27" s="11">
        <f t="shared" si="4"/>
        <v>8662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7313.98</v>
      </c>
      <c r="I35" s="19">
        <v>0</v>
      </c>
      <c r="J35" s="19">
        <v>0</v>
      </c>
      <c r="K35" s="23">
        <f>SUM(B35:J35)</f>
        <v>7313.98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1666398.06</v>
      </c>
      <c r="C47" s="22">
        <f aca="true" t="shared" si="11" ref="C47:H47">+C48+C57</f>
        <v>2433583.9</v>
      </c>
      <c r="D47" s="22">
        <f t="shared" si="11"/>
        <v>2816712.82</v>
      </c>
      <c r="E47" s="22">
        <f t="shared" si="11"/>
        <v>1626126.12</v>
      </c>
      <c r="F47" s="22">
        <f t="shared" si="11"/>
        <v>2102451.45</v>
      </c>
      <c r="G47" s="22">
        <f t="shared" si="11"/>
        <v>3024994.91</v>
      </c>
      <c r="H47" s="22">
        <f t="shared" si="11"/>
        <v>1615993.29</v>
      </c>
      <c r="I47" s="22">
        <f>+I48+I57</f>
        <v>618910.59</v>
      </c>
      <c r="J47" s="22">
        <f>+J48+J57</f>
        <v>960595.34</v>
      </c>
      <c r="K47" s="22">
        <f>SUM(B47:J47)</f>
        <v>16865766.479999997</v>
      </c>
    </row>
    <row r="48" spans="1:11" ht="17.25" customHeight="1">
      <c r="A48" s="16" t="s">
        <v>115</v>
      </c>
      <c r="B48" s="23">
        <f>SUM(B49:B56)</f>
        <v>1648323.99</v>
      </c>
      <c r="C48" s="23">
        <f aca="true" t="shared" si="12" ref="C48:J48">SUM(C49:C56)</f>
        <v>2410681.71</v>
      </c>
      <c r="D48" s="23">
        <f t="shared" si="12"/>
        <v>2792003.2199999997</v>
      </c>
      <c r="E48" s="23">
        <f t="shared" si="12"/>
        <v>1604359.03</v>
      </c>
      <c r="F48" s="23">
        <f t="shared" si="12"/>
        <v>2079816.25</v>
      </c>
      <c r="G48" s="23">
        <f t="shared" si="12"/>
        <v>2995967.14</v>
      </c>
      <c r="H48" s="23">
        <f t="shared" si="12"/>
        <v>1596625.73</v>
      </c>
      <c r="I48" s="23">
        <f t="shared" si="12"/>
        <v>618910.59</v>
      </c>
      <c r="J48" s="23">
        <f t="shared" si="12"/>
        <v>946970.88</v>
      </c>
      <c r="K48" s="23">
        <f aca="true" t="shared" si="13" ref="K48:K57">SUM(B48:J48)</f>
        <v>16693658.540000001</v>
      </c>
    </row>
    <row r="49" spans="1:11" ht="17.25" customHeight="1">
      <c r="A49" s="34" t="s">
        <v>46</v>
      </c>
      <c r="B49" s="23">
        <f aca="true" t="shared" si="14" ref="B49:H49">ROUND(B30*B7,2)</f>
        <v>1647299.07</v>
      </c>
      <c r="C49" s="23">
        <f t="shared" si="14"/>
        <v>2403579.03</v>
      </c>
      <c r="D49" s="23">
        <f t="shared" si="14"/>
        <v>2789830.56</v>
      </c>
      <c r="E49" s="23">
        <f t="shared" si="14"/>
        <v>1603522.07</v>
      </c>
      <c r="F49" s="23">
        <f t="shared" si="14"/>
        <v>2078107.84</v>
      </c>
      <c r="G49" s="23">
        <f t="shared" si="14"/>
        <v>2993501.83</v>
      </c>
      <c r="H49" s="23">
        <f t="shared" si="14"/>
        <v>1588306.33</v>
      </c>
      <c r="I49" s="23">
        <f>ROUND(I30*I7,2)</f>
        <v>617844.87</v>
      </c>
      <c r="J49" s="23">
        <f>ROUND(J30*J7,2)</f>
        <v>944753.84</v>
      </c>
      <c r="K49" s="23">
        <f t="shared" si="13"/>
        <v>16666745.44</v>
      </c>
    </row>
    <row r="50" spans="1:11" ht="17.25" customHeight="1">
      <c r="A50" s="34" t="s">
        <v>47</v>
      </c>
      <c r="B50" s="19">
        <v>0</v>
      </c>
      <c r="C50" s="23">
        <f>ROUND(C31*C7,2)</f>
        <v>5342.71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5342.71</v>
      </c>
    </row>
    <row r="51" spans="1:11" ht="17.25" customHeight="1">
      <c r="A51" s="67" t="s">
        <v>108</v>
      </c>
      <c r="B51" s="68">
        <f aca="true" t="shared" si="15" ref="B51:H51">ROUND(B32*B7,2)</f>
        <v>-3066.76</v>
      </c>
      <c r="C51" s="68">
        <f t="shared" si="15"/>
        <v>-4013.75</v>
      </c>
      <c r="D51" s="68">
        <f t="shared" si="15"/>
        <v>-4213.1</v>
      </c>
      <c r="E51" s="68">
        <f t="shared" si="15"/>
        <v>-2608.44</v>
      </c>
      <c r="F51" s="68">
        <f t="shared" si="15"/>
        <v>-3573.11</v>
      </c>
      <c r="G51" s="68">
        <f t="shared" si="15"/>
        <v>-4964.77</v>
      </c>
      <c r="H51" s="68">
        <f t="shared" si="15"/>
        <v>-2709.62</v>
      </c>
      <c r="I51" s="19">
        <v>0</v>
      </c>
      <c r="J51" s="19">
        <v>0</v>
      </c>
      <c r="K51" s="68">
        <f>SUM(B51:J51)</f>
        <v>-25149.55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7313.98</v>
      </c>
      <c r="I53" s="31">
        <f>+I35</f>
        <v>0</v>
      </c>
      <c r="J53" s="31">
        <f>+J35</f>
        <v>0</v>
      </c>
      <c r="K53" s="23">
        <f t="shared" si="13"/>
        <v>7313.98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-133177.39</v>
      </c>
      <c r="C61" s="35">
        <f t="shared" si="16"/>
        <v>-270022.59</v>
      </c>
      <c r="D61" s="35">
        <f t="shared" si="16"/>
        <v>-250905.39</v>
      </c>
      <c r="E61" s="35">
        <f t="shared" si="16"/>
        <v>-317204.76</v>
      </c>
      <c r="F61" s="35">
        <f t="shared" si="16"/>
        <v>-153747.84000000003</v>
      </c>
      <c r="G61" s="35">
        <f t="shared" si="16"/>
        <v>-356962.92000000004</v>
      </c>
      <c r="H61" s="35">
        <f t="shared" si="16"/>
        <v>-226834.34999999998</v>
      </c>
      <c r="I61" s="35">
        <f t="shared" si="16"/>
        <v>-98916.70999999999</v>
      </c>
      <c r="J61" s="35">
        <f t="shared" si="16"/>
        <v>-87361.97</v>
      </c>
      <c r="K61" s="35">
        <f>SUM(B61:J61)</f>
        <v>-1895133.9200000002</v>
      </c>
    </row>
    <row r="62" spans="1:11" ht="18.75" customHeight="1">
      <c r="A62" s="16" t="s">
        <v>77</v>
      </c>
      <c r="B62" s="35">
        <f aca="true" t="shared" si="17" ref="B62:J62">B63+B64+B65+B66+B67+B68</f>
        <v>-203086.54</v>
      </c>
      <c r="C62" s="35">
        <f t="shared" si="17"/>
        <v>-212281.6</v>
      </c>
      <c r="D62" s="35">
        <f t="shared" si="17"/>
        <v>-191965.71000000002</v>
      </c>
      <c r="E62" s="35">
        <f t="shared" si="17"/>
        <v>-264447.49</v>
      </c>
      <c r="F62" s="35">
        <f t="shared" si="17"/>
        <v>-235344.2</v>
      </c>
      <c r="G62" s="35">
        <f t="shared" si="17"/>
        <v>-270373.80000000005</v>
      </c>
      <c r="H62" s="35">
        <f t="shared" si="17"/>
        <v>-186922.8</v>
      </c>
      <c r="I62" s="35">
        <f t="shared" si="17"/>
        <v>-33124.6</v>
      </c>
      <c r="J62" s="35">
        <f t="shared" si="17"/>
        <v>-59572.6</v>
      </c>
      <c r="K62" s="35">
        <f aca="true" t="shared" si="18" ref="K62:K93">SUM(B62:J62)</f>
        <v>-1657119.3400000003</v>
      </c>
    </row>
    <row r="63" spans="1:11" ht="18.75" customHeight="1">
      <c r="A63" s="12" t="s">
        <v>78</v>
      </c>
      <c r="B63" s="35">
        <f>-ROUND(B9*$D$3,2)</f>
        <v>-143890.8</v>
      </c>
      <c r="C63" s="35">
        <f aca="true" t="shared" si="19" ref="C63:J63">-ROUND(C9*$D$3,2)</f>
        <v>-202171.4</v>
      </c>
      <c r="D63" s="35">
        <f t="shared" si="19"/>
        <v>-165505.2</v>
      </c>
      <c r="E63" s="35">
        <f t="shared" si="19"/>
        <v>-135458.6</v>
      </c>
      <c r="F63" s="35">
        <f t="shared" si="19"/>
        <v>-149792.2</v>
      </c>
      <c r="G63" s="35">
        <f t="shared" si="19"/>
        <v>-203661</v>
      </c>
      <c r="H63" s="35">
        <f t="shared" si="19"/>
        <v>-186849.8</v>
      </c>
      <c r="I63" s="35">
        <f t="shared" si="19"/>
        <v>-33124.6</v>
      </c>
      <c r="J63" s="35">
        <f t="shared" si="19"/>
        <v>-59572.6</v>
      </c>
      <c r="K63" s="35">
        <f t="shared" si="18"/>
        <v>-1280026.2000000002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-1185.6</v>
      </c>
      <c r="C65" s="35">
        <v>-311.6</v>
      </c>
      <c r="D65" s="35">
        <v>-406.6</v>
      </c>
      <c r="E65" s="35">
        <v>-1295.8</v>
      </c>
      <c r="F65" s="35">
        <v>-383.8</v>
      </c>
      <c r="G65" s="35">
        <v>-376.2</v>
      </c>
      <c r="H65" s="19">
        <v>0</v>
      </c>
      <c r="I65" s="19">
        <v>0</v>
      </c>
      <c r="J65" s="19">
        <v>0</v>
      </c>
      <c r="K65" s="35">
        <f t="shared" si="18"/>
        <v>-3959.5999999999995</v>
      </c>
    </row>
    <row r="66" spans="1:11" ht="18.75" customHeight="1">
      <c r="A66" s="12" t="s">
        <v>109</v>
      </c>
      <c r="B66" s="35">
        <v>-1915.2</v>
      </c>
      <c r="C66" s="35">
        <v>-1189.4</v>
      </c>
      <c r="D66" s="35">
        <v>-239.4</v>
      </c>
      <c r="E66" s="35">
        <v>-638.4</v>
      </c>
      <c r="F66" s="35">
        <v>-292.6</v>
      </c>
      <c r="G66" s="35">
        <v>-292.6</v>
      </c>
      <c r="H66" s="19">
        <v>0</v>
      </c>
      <c r="I66" s="19">
        <v>0</v>
      </c>
      <c r="J66" s="19">
        <v>0</v>
      </c>
      <c r="K66" s="35">
        <f t="shared" si="18"/>
        <v>-4567.600000000001</v>
      </c>
    </row>
    <row r="67" spans="1:11" ht="18.75" customHeight="1">
      <c r="A67" s="12" t="s">
        <v>55</v>
      </c>
      <c r="B67" s="35">
        <v>-56094.94</v>
      </c>
      <c r="C67" s="35">
        <v>-8609.2</v>
      </c>
      <c r="D67" s="35">
        <v>-25814.51</v>
      </c>
      <c r="E67" s="35">
        <v>-127009.69</v>
      </c>
      <c r="F67" s="35">
        <v>-84875.6</v>
      </c>
      <c r="G67" s="35">
        <v>-66044</v>
      </c>
      <c r="H67" s="35">
        <v>-73</v>
      </c>
      <c r="I67" s="19">
        <v>0</v>
      </c>
      <c r="J67" s="19">
        <v>0</v>
      </c>
      <c r="K67" s="35">
        <f t="shared" si="18"/>
        <v>-368520.94</v>
      </c>
    </row>
    <row r="68" spans="1:11" ht="18.75" customHeight="1">
      <c r="A68" s="12" t="s">
        <v>56</v>
      </c>
      <c r="B68" s="35">
        <v>0</v>
      </c>
      <c r="C68" s="19">
        <v>0</v>
      </c>
      <c r="D68" s="35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s="74" customFormat="1" ht="18.75" customHeight="1">
      <c r="A69" s="65" t="s">
        <v>82</v>
      </c>
      <c r="B69" s="68">
        <f aca="true" t="shared" si="20" ref="B69:J69">SUM(B70:B99)</f>
        <v>69909.15</v>
      </c>
      <c r="C69" s="68">
        <f t="shared" si="20"/>
        <v>-57740.990000000005</v>
      </c>
      <c r="D69" s="68">
        <f t="shared" si="20"/>
        <v>-58939.68</v>
      </c>
      <c r="E69" s="68">
        <f t="shared" si="20"/>
        <v>-52757.270000000004</v>
      </c>
      <c r="F69" s="68">
        <f t="shared" si="20"/>
        <v>81596.35999999999</v>
      </c>
      <c r="G69" s="68">
        <f t="shared" si="20"/>
        <v>-86589.12</v>
      </c>
      <c r="H69" s="68">
        <f t="shared" si="20"/>
        <v>-39911.55</v>
      </c>
      <c r="I69" s="68">
        <f t="shared" si="20"/>
        <v>-65792.11</v>
      </c>
      <c r="J69" s="68">
        <f t="shared" si="20"/>
        <v>-27789.37</v>
      </c>
      <c r="K69" s="68">
        <f t="shared" si="18"/>
        <v>-238014.58000000002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-13496.85</v>
      </c>
      <c r="F93" s="19">
        <v>0</v>
      </c>
      <c r="G93" s="19">
        <v>0</v>
      </c>
      <c r="H93" s="19">
        <v>0</v>
      </c>
      <c r="I93" s="48">
        <v>-7798.27</v>
      </c>
      <c r="J93" s="48">
        <v>-17194.66</v>
      </c>
      <c r="K93" s="48">
        <f t="shared" si="18"/>
        <v>-38489.78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57722.19</v>
      </c>
      <c r="C98" s="48">
        <v>-24573.96</v>
      </c>
      <c r="D98" s="48">
        <v>-25278.6</v>
      </c>
      <c r="E98" s="48">
        <v>-17084.19</v>
      </c>
      <c r="F98" s="48">
        <v>68695.23</v>
      </c>
      <c r="G98" s="48">
        <v>-38190.54</v>
      </c>
      <c r="H98" s="48">
        <v>-17411.55</v>
      </c>
      <c r="I98" s="48">
        <v>-3878.58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1533220.67</v>
      </c>
      <c r="C104" s="24">
        <f t="shared" si="21"/>
        <v>2163561.3099999996</v>
      </c>
      <c r="D104" s="24">
        <f t="shared" si="21"/>
        <v>2565807.4299999997</v>
      </c>
      <c r="E104" s="24">
        <f t="shared" si="21"/>
        <v>1308921.36</v>
      </c>
      <c r="F104" s="24">
        <f t="shared" si="21"/>
        <v>1948703.61</v>
      </c>
      <c r="G104" s="24">
        <f t="shared" si="21"/>
        <v>2668031.9899999998</v>
      </c>
      <c r="H104" s="24">
        <f t="shared" si="21"/>
        <v>1389158.94</v>
      </c>
      <c r="I104" s="24">
        <f>+I105+I106</f>
        <v>519993.88</v>
      </c>
      <c r="J104" s="24">
        <f>+J105+J106</f>
        <v>873233.37</v>
      </c>
      <c r="K104" s="48">
        <f>SUM(B104:J104)</f>
        <v>14970632.559999999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1515146.5999999999</v>
      </c>
      <c r="C105" s="24">
        <f t="shared" si="22"/>
        <v>2140659.1199999996</v>
      </c>
      <c r="D105" s="24">
        <f t="shared" si="22"/>
        <v>2541097.8299999996</v>
      </c>
      <c r="E105" s="24">
        <f t="shared" si="22"/>
        <v>1287154.27</v>
      </c>
      <c r="F105" s="24">
        <f t="shared" si="22"/>
        <v>1926068.4100000001</v>
      </c>
      <c r="G105" s="24">
        <f t="shared" si="22"/>
        <v>2639004.2199999997</v>
      </c>
      <c r="H105" s="24">
        <f t="shared" si="22"/>
        <v>1369791.38</v>
      </c>
      <c r="I105" s="24">
        <f t="shared" si="22"/>
        <v>519993.88</v>
      </c>
      <c r="J105" s="24">
        <f t="shared" si="22"/>
        <v>859608.91</v>
      </c>
      <c r="K105" s="48">
        <f>SUM(B105:J105)</f>
        <v>14798524.62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14970632.57</v>
      </c>
      <c r="L112" s="54"/>
    </row>
    <row r="113" spans="1:11" ht="18.75" customHeight="1">
      <c r="A113" s="26" t="s">
        <v>73</v>
      </c>
      <c r="B113" s="27">
        <v>200606.41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200606.41</v>
      </c>
    </row>
    <row r="114" spans="1:11" ht="18.75" customHeight="1">
      <c r="A114" s="26" t="s">
        <v>74</v>
      </c>
      <c r="B114" s="27">
        <v>1332614.26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1332614.26</v>
      </c>
    </row>
    <row r="115" spans="1:11" ht="18.75" customHeight="1">
      <c r="A115" s="26" t="s">
        <v>75</v>
      </c>
      <c r="B115" s="40">
        <v>0</v>
      </c>
      <c r="C115" s="27">
        <f>+C104</f>
        <v>2163561.3099999996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2163561.3099999996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2565807.4299999997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2565807.4299999997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1308921.36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1308921.36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379164.23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379164.23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709381.81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709381.81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95123.2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95123.2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765034.37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765034.37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782198.1</v>
      </c>
      <c r="H122" s="40">
        <v>0</v>
      </c>
      <c r="I122" s="40">
        <v>0</v>
      </c>
      <c r="J122" s="40">
        <v>0</v>
      </c>
      <c r="K122" s="41">
        <f t="shared" si="24"/>
        <v>782198.1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61725.93</v>
      </c>
      <c r="H123" s="40">
        <v>0</v>
      </c>
      <c r="I123" s="40">
        <v>0</v>
      </c>
      <c r="J123" s="40">
        <v>0</v>
      </c>
      <c r="K123" s="41">
        <f t="shared" si="24"/>
        <v>61725.93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403126.81</v>
      </c>
      <c r="H124" s="40">
        <v>0</v>
      </c>
      <c r="I124" s="40">
        <v>0</v>
      </c>
      <c r="J124" s="40">
        <v>0</v>
      </c>
      <c r="K124" s="41">
        <f t="shared" si="24"/>
        <v>403126.81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382792.23</v>
      </c>
      <c r="H125" s="40">
        <v>0</v>
      </c>
      <c r="I125" s="40">
        <v>0</v>
      </c>
      <c r="J125" s="40">
        <v>0</v>
      </c>
      <c r="K125" s="41">
        <f t="shared" si="24"/>
        <v>382792.23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1038188.92</v>
      </c>
      <c r="H126" s="40">
        <v>0</v>
      </c>
      <c r="I126" s="40">
        <v>0</v>
      </c>
      <c r="J126" s="40">
        <v>0</v>
      </c>
      <c r="K126" s="41">
        <f t="shared" si="24"/>
        <v>1038188.92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519809.72</v>
      </c>
      <c r="I127" s="40">
        <v>0</v>
      </c>
      <c r="J127" s="40">
        <v>0</v>
      </c>
      <c r="K127" s="41">
        <f t="shared" si="24"/>
        <v>519809.72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869349.23</v>
      </c>
      <c r="I128" s="40">
        <v>0</v>
      </c>
      <c r="J128" s="40">
        <v>0</v>
      </c>
      <c r="K128" s="41">
        <f t="shared" si="24"/>
        <v>869349.23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519993.88</v>
      </c>
      <c r="J129" s="40">
        <v>0</v>
      </c>
      <c r="K129" s="41">
        <f t="shared" si="24"/>
        <v>519993.88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873233.37</v>
      </c>
      <c r="K130" s="44">
        <f t="shared" si="24"/>
        <v>873233.37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2016-04-20T19:06:12Z</dcterms:modified>
  <cp:category/>
  <cp:version/>
  <cp:contentType/>
  <cp:contentStatus/>
</cp:coreProperties>
</file>