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<sst xmlns="http://schemas.openxmlformats.org/spreadsheetml/2006/main" count="134" uniqueCount="134">
  <si>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</si>
  <si>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</si>
  <si>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</si>
  <si>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</si>
  <si>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</si>
  <si>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</si>
  <si>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</si>
  <si>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</si>
  <si>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</si>
  <si>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</si>
  <si>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</si>
  <si>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</si>
  <si>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</si>
  <si>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</si>
  <si>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</si>
  <si>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</si>
  <si>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</si>
  <si>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</si>
  <si>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</si>
  <si>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</si>
  <si>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</si>
  <si>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</si>
  <si>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</si>
  <si>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</si>
  <si>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</si>
  <si>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</si>
  <si>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</si>
  <si>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</si>
  <si>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</si>
  <si>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</si>
  <si>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</si>
  <si>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</si>
  <si>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</si>
  <si>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</si>
  <si>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</si>
  <si>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</si>
  <si>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</si>
  <si>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</si>
  <si>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</si>
  <si>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</si>
  <si>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</si>
  <si>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</si>
  <si>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</si>
  <si>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</si>
  <si>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</si>
  <si>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</si>
  <si>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</si>
  <si>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</si>
  <si>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</si>
  <si>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</si>
  <si>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</si>
  <si>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</si>
  <si>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</si>
  <si>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</si>
  <si>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</si>
  <si>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</si>
  <si>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</si>
  <si>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</si>
  <si>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</si>
  <si>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</si>
  <si>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</si>
  <si>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</si>
  <si>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</si>
  <si>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</si>
  <si>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</si>
  <si>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</si>
  <si>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</si>
  <si>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</si>
  <si>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</si>
  <si>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</si>
  <si>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</si>
  <si>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</si>
  <si>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</si>
  <si>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</si>
  <si>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</si>
  <si>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</si>
  <si>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</si>
  <si>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</si>
  <si>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</si>
  <si>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</si>
  <si>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</si>
  <si>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</si>
  <si>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</si>
  <si>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</si>
  <si>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</si>
  <si>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</si>
  <si>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</si>
  <si>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</si>
  <si>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</si>
  <si>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</si>
  <si>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</si>
  <si>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</si>
  <si>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</si>
  <si>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</si>
  <si>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</si>
  <si>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</si>
  <si>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</si>
  <si>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</si>
  <si>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</si>
  <si>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</si>
  <si>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</si>
  <si>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</si>
  <si>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</si>
  <si>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</si>
  <si>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</si>
  <si>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</si>
  <si>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</si>
  <si>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</si>
  <si>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</si>
  <si>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</si>
  <si>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</si>
  <si>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</si>
  <si>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</si>
  <si>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</si>
  <si>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</si>
  <si>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</si>
  <si>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</si>
  <si>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</si>
  <si>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</si>
  <si>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</si>
  <si>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</si>
  <si>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</si>
  <si>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</si>
  <si>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</si>
  <si>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</si>
  <si>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</si>
  <si>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</si>
  <si>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</si>
  <si>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</si>
  <si>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</si>
  <si>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</si>
  <si>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</si>
  <si>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</si>
  <si>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12/04/16 - VENCIMENTO 19/04/16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</si>
</sst>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643287</v>
      </c>
      <c r="C7" s="9">
        <f t="shared" si="0"/>
        <v>821628</v>
      </c>
      <c r="D7" s="9">
        <f t="shared" si="0"/>
        <v>852963</v>
      </c>
      <c r="E7" s="9">
        <f t="shared" si="0"/>
        <v>574622</v>
      </c>
      <c r="F7" s="9">
        <f t="shared" si="0"/>
        <v>761843</v>
      </c>
      <c r="G7" s="9">
        <f t="shared" si="0"/>
        <v>1263977</v>
      </c>
      <c r="H7" s="9">
        <f t="shared" si="0"/>
        <v>595796</v>
      </c>
      <c r="I7" s="9">
        <f t="shared" si="0"/>
        <v>131035</v>
      </c>
      <c r="J7" s="9">
        <f t="shared" si="0"/>
        <v>337279</v>
      </c>
      <c r="K7" s="9">
        <f t="shared" si="0"/>
        <v>5982430</v>
      </c>
      <c r="L7" s="52"/>
    </row>
    <row r="8" spans="1:11" ht="17.25" customHeight="1">
      <c r="A8" s="10" t="s">
        <v>101</v>
      </c>
      <c r="B8" s="11">
        <f>B9+B12+B16</f>
        <v>395790</v>
      </c>
      <c r="C8" s="11">
        <f aca="true" t="shared" si="1" ref="C8:J8">C9+C12+C16</f>
        <v>515630</v>
      </c>
      <c r="D8" s="11">
        <f t="shared" si="1"/>
        <v>505335</v>
      </c>
      <c r="E8" s="11">
        <f t="shared" si="1"/>
        <v>355089</v>
      </c>
      <c r="F8" s="11">
        <f t="shared" si="1"/>
        <v>454078</v>
      </c>
      <c r="G8" s="11">
        <f t="shared" si="1"/>
        <v>740874</v>
      </c>
      <c r="H8" s="11">
        <f t="shared" si="1"/>
        <v>382781</v>
      </c>
      <c r="I8" s="11">
        <f t="shared" si="1"/>
        <v>74809</v>
      </c>
      <c r="J8" s="11">
        <f t="shared" si="1"/>
        <v>202491</v>
      </c>
      <c r="K8" s="11">
        <f>SUM(B8:J8)</f>
        <v>3626877</v>
      </c>
    </row>
    <row r="9" spans="1:11" ht="17.25" customHeight="1">
      <c r="A9" s="15" t="s">
        <v>17</v>
      </c>
      <c r="B9" s="13">
        <f>+B10+B11</f>
        <v>39704</v>
      </c>
      <c r="C9" s="13">
        <f aca="true" t="shared" si="2" ref="C9:J9">+C10+C11</f>
        <v>55123</v>
      </c>
      <c r="D9" s="13">
        <f t="shared" si="2"/>
        <v>47455</v>
      </c>
      <c r="E9" s="13">
        <f t="shared" si="2"/>
        <v>37578</v>
      </c>
      <c r="F9" s="13">
        <f t="shared" si="2"/>
        <v>41604</v>
      </c>
      <c r="G9" s="13">
        <f t="shared" si="2"/>
        <v>55716</v>
      </c>
      <c r="H9" s="13">
        <f t="shared" si="2"/>
        <v>51820</v>
      </c>
      <c r="I9" s="13">
        <f t="shared" si="2"/>
        <v>9071</v>
      </c>
      <c r="J9" s="13">
        <f t="shared" si="2"/>
        <v>16709</v>
      </c>
      <c r="K9" s="11">
        <f>SUM(B9:J9)</f>
        <v>354780</v>
      </c>
    </row>
    <row r="10" spans="1:11" ht="17.25" customHeight="1">
      <c r="A10" s="29" t="s">
        <v>18</v>
      </c>
      <c r="B10" s="13">
        <v>39704</v>
      </c>
      <c r="C10" s="13">
        <v>55123</v>
      </c>
      <c r="D10" s="13">
        <v>47455</v>
      </c>
      <c r="E10" s="13">
        <v>37578</v>
      </c>
      <c r="F10" s="13">
        <v>41604</v>
      </c>
      <c r="G10" s="13">
        <v>55716</v>
      </c>
      <c r="H10" s="13">
        <v>51820</v>
      </c>
      <c r="I10" s="13">
        <v>9071</v>
      </c>
      <c r="J10" s="13">
        <v>16709</v>
      </c>
      <c r="K10" s="11">
        <f>SUM(B10:J10)</f>
        <v>354780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250427</v>
      </c>
      <c r="C12" s="17">
        <f t="shared" si="3"/>
        <v>326495</v>
      </c>
      <c r="D12" s="17">
        <f t="shared" si="3"/>
        <v>322937</v>
      </c>
      <c r="E12" s="17">
        <f t="shared" si="3"/>
        <v>230479</v>
      </c>
      <c r="F12" s="17">
        <f t="shared" si="3"/>
        <v>295843</v>
      </c>
      <c r="G12" s="17">
        <f t="shared" si="3"/>
        <v>502106</v>
      </c>
      <c r="H12" s="17">
        <f t="shared" si="3"/>
        <v>246035</v>
      </c>
      <c r="I12" s="17">
        <f t="shared" si="3"/>
        <v>45380</v>
      </c>
      <c r="J12" s="17">
        <f t="shared" si="3"/>
        <v>127201</v>
      </c>
      <c r="K12" s="11">
        <f aca="true" t="shared" si="4" ref="K12:K27">SUM(B12:J12)</f>
        <v>2346903</v>
      </c>
    </row>
    <row r="13" spans="1:13" ht="17.25" customHeight="1">
      <c r="A13" s="14" t="s">
        <v>20</v>
      </c>
      <c r="B13" s="13">
        <v>118391</v>
      </c>
      <c r="C13" s="13">
        <v>164933</v>
      </c>
      <c r="D13" s="13">
        <v>167966</v>
      </c>
      <c r="E13" s="13">
        <v>117085</v>
      </c>
      <c r="F13" s="13">
        <v>148202</v>
      </c>
      <c r="G13" s="13">
        <v>236565</v>
      </c>
      <c r="H13" s="13">
        <v>112388</v>
      </c>
      <c r="I13" s="13">
        <v>24867</v>
      </c>
      <c r="J13" s="13">
        <v>66456</v>
      </c>
      <c r="K13" s="11">
        <f t="shared" si="4"/>
        <v>1156853</v>
      </c>
      <c r="L13" s="52"/>
      <c r="M13" s="53"/>
    </row>
    <row r="14" spans="1:12" ht="17.25" customHeight="1">
      <c r="A14" s="14" t="s">
        <v>21</v>
      </c>
      <c r="B14" s="13">
        <v>120599</v>
      </c>
      <c r="C14" s="13">
        <v>144705</v>
      </c>
      <c r="D14" s="13">
        <v>142378</v>
      </c>
      <c r="E14" s="13">
        <v>102651</v>
      </c>
      <c r="F14" s="13">
        <v>136635</v>
      </c>
      <c r="G14" s="13">
        <v>248589</v>
      </c>
      <c r="H14" s="13">
        <v>115465</v>
      </c>
      <c r="I14" s="13">
        <v>17554</v>
      </c>
      <c r="J14" s="13">
        <v>56605</v>
      </c>
      <c r="K14" s="11">
        <f t="shared" si="4"/>
        <v>1085181</v>
      </c>
      <c r="L14" s="52"/>
    </row>
    <row r="15" spans="1:11" ht="17.25" customHeight="1">
      <c r="A15" s="14" t="s">
        <v>22</v>
      </c>
      <c r="B15" s="13">
        <v>11437</v>
      </c>
      <c r="C15" s="13">
        <v>16857</v>
      </c>
      <c r="D15" s="13">
        <v>12593</v>
      </c>
      <c r="E15" s="13">
        <v>10743</v>
      </c>
      <c r="F15" s="13">
        <v>11006</v>
      </c>
      <c r="G15" s="13">
        <v>16952</v>
      </c>
      <c r="H15" s="13">
        <v>18182</v>
      </c>
      <c r="I15" s="13">
        <v>2959</v>
      </c>
      <c r="J15" s="13">
        <v>4140</v>
      </c>
      <c r="K15" s="11">
        <f t="shared" si="4"/>
        <v>104869</v>
      </c>
    </row>
    <row r="16" spans="1:11" ht="17.25" customHeight="1">
      <c r="A16" s="15" t="s">
        <v>97</v>
      </c>
      <c r="B16" s="13">
        <f>B17+B18+B19</f>
        <v>105659</v>
      </c>
      <c r="C16" s="13">
        <f aca="true" t="shared" si="5" ref="C16:J16">C17+C18+C19</f>
        <v>134012</v>
      </c>
      <c r="D16" s="13">
        <f t="shared" si="5"/>
        <v>134943</v>
      </c>
      <c r="E16" s="13">
        <f t="shared" si="5"/>
        <v>87032</v>
      </c>
      <c r="F16" s="13">
        <f t="shared" si="5"/>
        <v>116631</v>
      </c>
      <c r="G16" s="13">
        <f t="shared" si="5"/>
        <v>183052</v>
      </c>
      <c r="H16" s="13">
        <f t="shared" si="5"/>
        <v>84926</v>
      </c>
      <c r="I16" s="13">
        <f t="shared" si="5"/>
        <v>20358</v>
      </c>
      <c r="J16" s="13">
        <f t="shared" si="5"/>
        <v>58581</v>
      </c>
      <c r="K16" s="11">
        <f t="shared" si="4"/>
        <v>925194</v>
      </c>
    </row>
    <row r="17" spans="1:11" ht="17.25" customHeight="1">
      <c r="A17" s="14" t="s">
        <v>98</v>
      </c>
      <c r="B17" s="13">
        <v>19684</v>
      </c>
      <c r="C17" s="13">
        <v>26429</v>
      </c>
      <c r="D17" s="13">
        <v>25221</v>
      </c>
      <c r="E17" s="13">
        <v>17914</v>
      </c>
      <c r="F17" s="13">
        <v>25696</v>
      </c>
      <c r="G17" s="13">
        <v>43293</v>
      </c>
      <c r="H17" s="13">
        <v>19284</v>
      </c>
      <c r="I17" s="13">
        <v>4244</v>
      </c>
      <c r="J17" s="13">
        <v>10030</v>
      </c>
      <c r="K17" s="11">
        <f t="shared" si="4"/>
        <v>191795</v>
      </c>
    </row>
    <row r="18" spans="1:11" ht="17.25" customHeight="1">
      <c r="A18" s="14" t="s">
        <v>99</v>
      </c>
      <c r="B18" s="13">
        <v>6800</v>
      </c>
      <c r="C18" s="13">
        <v>6671</v>
      </c>
      <c r="D18" s="13">
        <v>8692</v>
      </c>
      <c r="E18" s="13">
        <v>5703</v>
      </c>
      <c r="F18" s="13">
        <v>9931</v>
      </c>
      <c r="G18" s="13">
        <v>17802</v>
      </c>
      <c r="H18" s="13">
        <v>4966</v>
      </c>
      <c r="I18" s="13">
        <v>1151</v>
      </c>
      <c r="J18" s="13">
        <v>3841</v>
      </c>
      <c r="K18" s="11">
        <f t="shared" si="4"/>
        <v>65557</v>
      </c>
    </row>
    <row r="19" spans="1:11" ht="17.25" customHeight="1">
      <c r="A19" s="14" t="s">
        <v>100</v>
      </c>
      <c r="B19" s="13">
        <v>79175</v>
      </c>
      <c r="C19" s="13">
        <v>100912</v>
      </c>
      <c r="D19" s="13">
        <v>101030</v>
      </c>
      <c r="E19" s="13">
        <v>63415</v>
      </c>
      <c r="F19" s="13">
        <v>81004</v>
      </c>
      <c r="G19" s="13">
        <v>121957</v>
      </c>
      <c r="H19" s="13">
        <v>60676</v>
      </c>
      <c r="I19" s="13">
        <v>14963</v>
      </c>
      <c r="J19" s="13">
        <v>44710</v>
      </c>
      <c r="K19" s="11">
        <f t="shared" si="4"/>
        <v>667842</v>
      </c>
    </row>
    <row r="20" spans="1:11" ht="17.25" customHeight="1">
      <c r="A20" s="16" t="s">
        <v>23</v>
      </c>
      <c r="B20" s="11">
        <f>+B21+B22+B23</f>
        <v>178976</v>
      </c>
      <c r="C20" s="11">
        <f aca="true" t="shared" si="6" ref="C20:J20">+C21+C22+C23</f>
        <v>201151</v>
      </c>
      <c r="D20" s="11">
        <f t="shared" si="6"/>
        <v>229346</v>
      </c>
      <c r="E20" s="11">
        <f t="shared" si="6"/>
        <v>146394</v>
      </c>
      <c r="F20" s="11">
        <f t="shared" si="6"/>
        <v>223493</v>
      </c>
      <c r="G20" s="11">
        <f t="shared" si="6"/>
        <v>415399</v>
      </c>
      <c r="H20" s="11">
        <f t="shared" si="6"/>
        <v>149956</v>
      </c>
      <c r="I20" s="11">
        <f t="shared" si="6"/>
        <v>35301</v>
      </c>
      <c r="J20" s="11">
        <f t="shared" si="6"/>
        <v>85420</v>
      </c>
      <c r="K20" s="11">
        <f t="shared" si="4"/>
        <v>1665436</v>
      </c>
    </row>
    <row r="21" spans="1:12" ht="17.25" customHeight="1">
      <c r="A21" s="12" t="s">
        <v>24</v>
      </c>
      <c r="B21" s="13">
        <v>93961</v>
      </c>
      <c r="C21" s="13">
        <v>116316</v>
      </c>
      <c r="D21" s="13">
        <v>133913</v>
      </c>
      <c r="E21" s="13">
        <v>84317</v>
      </c>
      <c r="F21" s="13">
        <v>126100</v>
      </c>
      <c r="G21" s="13">
        <v>216102</v>
      </c>
      <c r="H21" s="13">
        <v>83147</v>
      </c>
      <c r="I21" s="13">
        <v>21640</v>
      </c>
      <c r="J21" s="13">
        <v>49147</v>
      </c>
      <c r="K21" s="11">
        <f t="shared" si="4"/>
        <v>924643</v>
      </c>
      <c r="L21" s="52"/>
    </row>
    <row r="22" spans="1:12" ht="17.25" customHeight="1">
      <c r="A22" s="12" t="s">
        <v>25</v>
      </c>
      <c r="B22" s="13">
        <v>79795</v>
      </c>
      <c r="C22" s="13">
        <v>78549</v>
      </c>
      <c r="D22" s="13">
        <v>89936</v>
      </c>
      <c r="E22" s="13">
        <v>58179</v>
      </c>
      <c r="F22" s="13">
        <v>92757</v>
      </c>
      <c r="G22" s="13">
        <v>190863</v>
      </c>
      <c r="H22" s="13">
        <v>60630</v>
      </c>
      <c r="I22" s="13">
        <v>12531</v>
      </c>
      <c r="J22" s="13">
        <v>34488</v>
      </c>
      <c r="K22" s="11">
        <f t="shared" si="4"/>
        <v>697728</v>
      </c>
      <c r="L22" s="52"/>
    </row>
    <row r="23" spans="1:11" ht="17.25" customHeight="1">
      <c r="A23" s="12" t="s">
        <v>26</v>
      </c>
      <c r="B23" s="13">
        <v>5220</v>
      </c>
      <c r="C23" s="13">
        <v>6286</v>
      </c>
      <c r="D23" s="13">
        <v>5497</v>
      </c>
      <c r="E23" s="13">
        <v>3898</v>
      </c>
      <c r="F23" s="13">
        <v>4636</v>
      </c>
      <c r="G23" s="13">
        <v>8434</v>
      </c>
      <c r="H23" s="13">
        <v>6179</v>
      </c>
      <c r="I23" s="13">
        <v>1130</v>
      </c>
      <c r="J23" s="13">
        <v>1785</v>
      </c>
      <c r="K23" s="11">
        <f t="shared" si="4"/>
        <v>43065</v>
      </c>
    </row>
    <row r="24" spans="1:11" ht="17.25" customHeight="1">
      <c r="A24" s="16" t="s">
        <v>27</v>
      </c>
      <c r="B24" s="13">
        <v>68521</v>
      </c>
      <c r="C24" s="13">
        <v>104847</v>
      </c>
      <c r="D24" s="13">
        <v>118282</v>
      </c>
      <c r="E24" s="13">
        <v>73139</v>
      </c>
      <c r="F24" s="13">
        <v>84272</v>
      </c>
      <c r="G24" s="13">
        <v>107704</v>
      </c>
      <c r="H24" s="13">
        <v>54385</v>
      </c>
      <c r="I24" s="13">
        <v>20925</v>
      </c>
      <c r="J24" s="13">
        <v>49368</v>
      </c>
      <c r="K24" s="11">
        <f t="shared" si="4"/>
        <v>681443</v>
      </c>
    </row>
    <row r="25" spans="1:12" ht="17.25" customHeight="1">
      <c r="A25" s="12" t="s">
        <v>28</v>
      </c>
      <c r="B25" s="13">
        <v>43853</v>
      </c>
      <c r="C25" s="13">
        <v>67102</v>
      </c>
      <c r="D25" s="13">
        <v>75700</v>
      </c>
      <c r="E25" s="13">
        <v>46809</v>
      </c>
      <c r="F25" s="13">
        <v>53934</v>
      </c>
      <c r="G25" s="13">
        <v>68931</v>
      </c>
      <c r="H25" s="13">
        <v>34806</v>
      </c>
      <c r="I25" s="13">
        <v>13392</v>
      </c>
      <c r="J25" s="13">
        <v>31596</v>
      </c>
      <c r="K25" s="11">
        <f t="shared" si="4"/>
        <v>436123</v>
      </c>
      <c r="L25" s="52"/>
    </row>
    <row r="26" spans="1:12" ht="17.25" customHeight="1">
      <c r="A26" s="12" t="s">
        <v>29</v>
      </c>
      <c r="B26" s="13">
        <v>24668</v>
      </c>
      <c r="C26" s="13">
        <v>37745</v>
      </c>
      <c r="D26" s="13">
        <v>42582</v>
      </c>
      <c r="E26" s="13">
        <v>26330</v>
      </c>
      <c r="F26" s="13">
        <v>30338</v>
      </c>
      <c r="G26" s="13">
        <v>38773</v>
      </c>
      <c r="H26" s="13">
        <v>19579</v>
      </c>
      <c r="I26" s="13">
        <v>7533</v>
      </c>
      <c r="J26" s="13">
        <v>17772</v>
      </c>
      <c r="K26" s="11">
        <f t="shared" si="4"/>
        <v>245320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8674</v>
      </c>
      <c r="I27" s="11">
        <v>0</v>
      </c>
      <c r="J27" s="11">
        <v>0</v>
      </c>
      <c r="K27" s="11">
        <f t="shared" si="4"/>
        <v>8674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7281.63</v>
      </c>
      <c r="I35" s="19">
        <v>0</v>
      </c>
      <c r="J35" s="19">
        <v>0</v>
      </c>
      <c r="K35" s="23">
        <f>SUM(B35:J35)</f>
        <v>7281.63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6385.76</v>
      </c>
      <c r="E43" s="64">
        <f t="shared" si="10"/>
        <v>3445.4</v>
      </c>
      <c r="F43" s="64">
        <f t="shared" si="10"/>
        <v>5281.52</v>
      </c>
      <c r="G43" s="64">
        <f t="shared" si="10"/>
        <v>7430.08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39405.96000000001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9207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1677664.84</v>
      </c>
      <c r="C47" s="22">
        <f aca="true" t="shared" si="11" ref="C47:H47">+C48+C57</f>
        <v>2440911.9600000004</v>
      </c>
      <c r="D47" s="22">
        <f t="shared" si="11"/>
        <v>2850905.74</v>
      </c>
      <c r="E47" s="22">
        <f t="shared" si="11"/>
        <v>1640601.0899999999</v>
      </c>
      <c r="F47" s="22">
        <f t="shared" si="11"/>
        <v>2106833.9000000004</v>
      </c>
      <c r="G47" s="22">
        <f t="shared" si="11"/>
        <v>3003770.2600000002</v>
      </c>
      <c r="H47" s="22">
        <f t="shared" si="11"/>
        <v>1634127.9000000001</v>
      </c>
      <c r="I47" s="22">
        <f>+I48+I57</f>
        <v>627268.88</v>
      </c>
      <c r="J47" s="22">
        <f>+J48+J57</f>
        <v>972364.74</v>
      </c>
      <c r="K47" s="22">
        <f>SUM(B47:J47)</f>
        <v>16954449.310000002</v>
      </c>
    </row>
    <row r="48" spans="1:11" ht="17.25" customHeight="1">
      <c r="A48" s="16" t="s">
        <v>115</v>
      </c>
      <c r="B48" s="23">
        <f>SUM(B49:B56)</f>
        <v>1659590.77</v>
      </c>
      <c r="C48" s="23">
        <f aca="true" t="shared" si="12" ref="C48:J48">SUM(C49:C56)</f>
        <v>2418009.7700000005</v>
      </c>
      <c r="D48" s="23">
        <f t="shared" si="12"/>
        <v>2826196.14</v>
      </c>
      <c r="E48" s="23">
        <f t="shared" si="12"/>
        <v>1618833.9999999998</v>
      </c>
      <c r="F48" s="23">
        <f t="shared" si="12"/>
        <v>2084198.7000000002</v>
      </c>
      <c r="G48" s="23">
        <f t="shared" si="12"/>
        <v>2974742.49</v>
      </c>
      <c r="H48" s="23">
        <f t="shared" si="12"/>
        <v>1614760.34</v>
      </c>
      <c r="I48" s="23">
        <f t="shared" si="12"/>
        <v>627268.88</v>
      </c>
      <c r="J48" s="23">
        <f t="shared" si="12"/>
        <v>958740.28</v>
      </c>
      <c r="K48" s="23">
        <f aca="true" t="shared" si="13" ref="K48:K57">SUM(B48:J48)</f>
        <v>16782341.37</v>
      </c>
    </row>
    <row r="49" spans="1:11" ht="17.25" customHeight="1">
      <c r="A49" s="34" t="s">
        <v>46</v>
      </c>
      <c r="B49" s="23">
        <f aca="true" t="shared" si="14" ref="B49:H49">ROUND(B30*B7,2)</f>
        <v>1658586.87</v>
      </c>
      <c r="C49" s="23">
        <f t="shared" si="14"/>
        <v>2410903.04</v>
      </c>
      <c r="D49" s="23">
        <f t="shared" si="14"/>
        <v>2824075.2</v>
      </c>
      <c r="E49" s="23">
        <f t="shared" si="14"/>
        <v>1618020.63</v>
      </c>
      <c r="F49" s="23">
        <f t="shared" si="14"/>
        <v>2082497.84</v>
      </c>
      <c r="G49" s="23">
        <f t="shared" si="14"/>
        <v>2972241.92</v>
      </c>
      <c r="H49" s="23">
        <f t="shared" si="14"/>
        <v>1606504.33</v>
      </c>
      <c r="I49" s="23">
        <f>ROUND(I30*I7,2)</f>
        <v>626203.16</v>
      </c>
      <c r="J49" s="23">
        <f>ROUND(J30*J7,2)</f>
        <v>956523.24</v>
      </c>
      <c r="K49" s="23">
        <f t="shared" si="13"/>
        <v>16755556.23</v>
      </c>
    </row>
    <row r="50" spans="1:11" ht="17.25" customHeight="1">
      <c r="A50" s="34" t="s">
        <v>47</v>
      </c>
      <c r="B50" s="19">
        <v>0</v>
      </c>
      <c r="C50" s="23">
        <f>ROUND(C31*C7,2)</f>
        <v>5358.99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5358.99</v>
      </c>
    </row>
    <row r="51" spans="1:11" ht="17.25" customHeight="1">
      <c r="A51" s="67" t="s">
        <v>108</v>
      </c>
      <c r="B51" s="68">
        <f aca="true" t="shared" si="15" ref="B51:H51">ROUND(B32*B7,2)</f>
        <v>-3087.78</v>
      </c>
      <c r="C51" s="68">
        <f t="shared" si="15"/>
        <v>-4025.98</v>
      </c>
      <c r="D51" s="68">
        <f t="shared" si="15"/>
        <v>-4264.82</v>
      </c>
      <c r="E51" s="68">
        <f t="shared" si="15"/>
        <v>-2632.03</v>
      </c>
      <c r="F51" s="68">
        <f t="shared" si="15"/>
        <v>-3580.66</v>
      </c>
      <c r="G51" s="68">
        <f t="shared" si="15"/>
        <v>-4929.51</v>
      </c>
      <c r="H51" s="68">
        <f t="shared" si="15"/>
        <v>-2740.66</v>
      </c>
      <c r="I51" s="19">
        <v>0</v>
      </c>
      <c r="J51" s="19">
        <v>0</v>
      </c>
      <c r="K51" s="68">
        <f>SUM(B51:J51)</f>
        <v>-25261.44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7281.63</v>
      </c>
      <c r="I53" s="31">
        <f>+I35</f>
        <v>0</v>
      </c>
      <c r="J53" s="31">
        <f>+J35</f>
        <v>0</v>
      </c>
      <c r="K53" s="23">
        <f t="shared" si="13"/>
        <v>7281.63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+B62+B69+B101+B102</f>
        <v>-329559.80000000005</v>
      </c>
      <c r="C61" s="35">
        <f t="shared" si="16"/>
        <v>-277094.52</v>
      </c>
      <c r="D61" s="35">
        <f t="shared" si="16"/>
        <v>-313442.04000000004</v>
      </c>
      <c r="E61" s="35">
        <f t="shared" si="16"/>
        <v>-492430.76</v>
      </c>
      <c r="F61" s="35">
        <f t="shared" si="16"/>
        <v>-339473.57000000007</v>
      </c>
      <c r="G61" s="35">
        <f t="shared" si="16"/>
        <v>-487219.05</v>
      </c>
      <c r="H61" s="35">
        <f t="shared" si="16"/>
        <v>-237156.06</v>
      </c>
      <c r="I61" s="35">
        <f t="shared" si="16"/>
        <v>-100419.7</v>
      </c>
      <c r="J61" s="35">
        <f t="shared" si="16"/>
        <v>-91494.23999999999</v>
      </c>
      <c r="K61" s="35">
        <f>SUM(B61:J61)</f>
        <v>-2668289.74</v>
      </c>
    </row>
    <row r="62" spans="1:11" ht="18.75" customHeight="1">
      <c r="A62" s="16" t="s">
        <v>77</v>
      </c>
      <c r="B62" s="35">
        <f aca="true" t="shared" si="17" ref="B62:J62">B63+B64+B65+B66+B67+B68</f>
        <v>-399860.08</v>
      </c>
      <c r="C62" s="35">
        <f t="shared" si="17"/>
        <v>-219278.65</v>
      </c>
      <c r="D62" s="35">
        <f t="shared" si="17"/>
        <v>-254192.07</v>
      </c>
      <c r="E62" s="35">
        <f t="shared" si="17"/>
        <v>-439398.88</v>
      </c>
      <c r="F62" s="35">
        <f t="shared" si="17"/>
        <v>-421201.79000000004</v>
      </c>
      <c r="G62" s="35">
        <f t="shared" si="17"/>
        <v>-400901.16</v>
      </c>
      <c r="H62" s="35">
        <f t="shared" si="17"/>
        <v>-197042.4</v>
      </c>
      <c r="I62" s="35">
        <f t="shared" si="17"/>
        <v>-34469.8</v>
      </c>
      <c r="J62" s="35">
        <f t="shared" si="17"/>
        <v>-63494.2</v>
      </c>
      <c r="K62" s="35">
        <f aca="true" t="shared" si="18" ref="K62:K93">SUM(B62:J62)</f>
        <v>-2429839.0300000003</v>
      </c>
    </row>
    <row r="63" spans="1:11" ht="18.75" customHeight="1">
      <c r="A63" s="12" t="s">
        <v>78</v>
      </c>
      <c r="B63" s="35">
        <f>-ROUND(B9*$D$3,2)</f>
        <v>-150875.2</v>
      </c>
      <c r="C63" s="35">
        <f aca="true" t="shared" si="19" ref="C63:J63">-ROUND(C9*$D$3,2)</f>
        <v>-209467.4</v>
      </c>
      <c r="D63" s="35">
        <f t="shared" si="19"/>
        <v>-180329</v>
      </c>
      <c r="E63" s="35">
        <f t="shared" si="19"/>
        <v>-142796.4</v>
      </c>
      <c r="F63" s="35">
        <f t="shared" si="19"/>
        <v>-158095.2</v>
      </c>
      <c r="G63" s="35">
        <f t="shared" si="19"/>
        <v>-211720.8</v>
      </c>
      <c r="H63" s="35">
        <f t="shared" si="19"/>
        <v>-196916</v>
      </c>
      <c r="I63" s="35">
        <f t="shared" si="19"/>
        <v>-34469.8</v>
      </c>
      <c r="J63" s="35">
        <f t="shared" si="19"/>
        <v>-63494.2</v>
      </c>
      <c r="K63" s="35">
        <f t="shared" si="18"/>
        <v>-1348164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35">
        <v>-4195.2</v>
      </c>
      <c r="C65" s="35">
        <v>-212.8</v>
      </c>
      <c r="D65" s="35">
        <v>-813.2</v>
      </c>
      <c r="E65" s="35">
        <v>-2644.8</v>
      </c>
      <c r="F65" s="35">
        <v>-1493.4</v>
      </c>
      <c r="G65" s="35">
        <v>-824.6</v>
      </c>
      <c r="H65" s="19">
        <v>0</v>
      </c>
      <c r="I65" s="19">
        <v>0</v>
      </c>
      <c r="J65" s="19">
        <v>0</v>
      </c>
      <c r="K65" s="35">
        <f t="shared" si="18"/>
        <v>-10184</v>
      </c>
    </row>
    <row r="66" spans="1:11" ht="18.75" customHeight="1">
      <c r="A66" s="12" t="s">
        <v>109</v>
      </c>
      <c r="B66" s="35">
        <v>-4073.6</v>
      </c>
      <c r="C66" s="35">
        <v>-931</v>
      </c>
      <c r="D66" s="35">
        <v>-478.8</v>
      </c>
      <c r="E66" s="35">
        <v>-1463</v>
      </c>
      <c r="F66" s="35">
        <v>-425.6</v>
      </c>
      <c r="G66" s="35">
        <v>-239.4</v>
      </c>
      <c r="H66" s="19">
        <v>0</v>
      </c>
      <c r="I66" s="19">
        <v>0</v>
      </c>
      <c r="J66" s="19">
        <v>0</v>
      </c>
      <c r="K66" s="35">
        <f t="shared" si="18"/>
        <v>-7611.400000000001</v>
      </c>
    </row>
    <row r="67" spans="1:11" ht="18.75" customHeight="1">
      <c r="A67" s="12" t="s">
        <v>55</v>
      </c>
      <c r="B67" s="35">
        <v>-240716.08</v>
      </c>
      <c r="C67" s="35">
        <v>-8667.45</v>
      </c>
      <c r="D67" s="35">
        <v>-72571.07</v>
      </c>
      <c r="E67" s="35">
        <v>-292494.68</v>
      </c>
      <c r="F67" s="35">
        <v>-261187.59</v>
      </c>
      <c r="G67" s="35">
        <v>-188116.36</v>
      </c>
      <c r="H67" s="35">
        <v>-126.4</v>
      </c>
      <c r="I67" s="19">
        <v>0</v>
      </c>
      <c r="J67" s="19">
        <v>0</v>
      </c>
      <c r="K67" s="35">
        <f t="shared" si="18"/>
        <v>-1063879.63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82</v>
      </c>
      <c r="B69" s="68">
        <f aca="true" t="shared" si="20" ref="B69:J69">SUM(B70:B99)</f>
        <v>70300.28</v>
      </c>
      <c r="C69" s="68">
        <f t="shared" si="20"/>
        <v>-57815.87</v>
      </c>
      <c r="D69" s="68">
        <f t="shared" si="20"/>
        <v>-59249.97</v>
      </c>
      <c r="E69" s="68">
        <f t="shared" si="20"/>
        <v>-53031.880000000005</v>
      </c>
      <c r="F69" s="68">
        <f t="shared" si="20"/>
        <v>81728.22</v>
      </c>
      <c r="G69" s="68">
        <f t="shared" si="20"/>
        <v>-86317.89</v>
      </c>
      <c r="H69" s="68">
        <f t="shared" si="20"/>
        <v>-40113.66</v>
      </c>
      <c r="I69" s="68">
        <f t="shared" si="20"/>
        <v>-65949.9</v>
      </c>
      <c r="J69" s="68">
        <f t="shared" si="20"/>
        <v>-28000.04</v>
      </c>
      <c r="K69" s="68">
        <f t="shared" si="18"/>
        <v>-238450.71000000002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8"/>
        <v>-45000</v>
      </c>
    </row>
    <row r="74" spans="1:11" ht="18.75" customHeight="1">
      <c r="A74" s="34" t="s">
        <v>61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8">
        <f t="shared" si="18"/>
        <v>-150707.14999999997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-13616.99</v>
      </c>
      <c r="F93" s="19">
        <v>0</v>
      </c>
      <c r="G93" s="19">
        <v>0</v>
      </c>
      <c r="H93" s="19">
        <v>0</v>
      </c>
      <c r="I93" s="48">
        <v>-7903.59</v>
      </c>
      <c r="J93" s="48">
        <v>-17405.33</v>
      </c>
      <c r="K93" s="48">
        <f t="shared" si="18"/>
        <v>-38925.91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130</v>
      </c>
      <c r="B98" s="48">
        <v>58113.32</v>
      </c>
      <c r="C98" s="48">
        <v>-24648.84</v>
      </c>
      <c r="D98" s="48">
        <v>-25588.89</v>
      </c>
      <c r="E98" s="48">
        <v>-17238.66</v>
      </c>
      <c r="F98" s="48">
        <v>68827.09</v>
      </c>
      <c r="G98" s="48">
        <v>-37919.31</v>
      </c>
      <c r="H98" s="48">
        <v>-17613.66</v>
      </c>
      <c r="I98" s="48">
        <v>-3931.05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131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86</v>
      </c>
      <c r="B104" s="24">
        <f aca="true" t="shared" si="21" ref="B104:H104">+B105+B106</f>
        <v>1348105.04</v>
      </c>
      <c r="C104" s="24">
        <f t="shared" si="21"/>
        <v>2163817.4400000004</v>
      </c>
      <c r="D104" s="24">
        <f t="shared" si="21"/>
        <v>2537463.7</v>
      </c>
      <c r="E104" s="24">
        <f t="shared" si="21"/>
        <v>1148170.3299999998</v>
      </c>
      <c r="F104" s="24">
        <f t="shared" si="21"/>
        <v>1767360.33</v>
      </c>
      <c r="G104" s="24">
        <f t="shared" si="21"/>
        <v>2516551.21</v>
      </c>
      <c r="H104" s="24">
        <f t="shared" si="21"/>
        <v>1396971.8400000003</v>
      </c>
      <c r="I104" s="24">
        <f>+I105+I106</f>
        <v>526849.1799999999</v>
      </c>
      <c r="J104" s="24">
        <f>+J105+J106</f>
        <v>880870.5</v>
      </c>
      <c r="K104" s="48">
        <f>SUM(B104:J104)</f>
        <v>14286159.57</v>
      </c>
      <c r="L104" s="54"/>
    </row>
    <row r="105" spans="1:12" ht="18" customHeight="1">
      <c r="A105" s="16" t="s">
        <v>85</v>
      </c>
      <c r="B105" s="24">
        <f aca="true" t="shared" si="22" ref="B105:J105">+B48+B62+B69+B101</f>
        <v>1330030.97</v>
      </c>
      <c r="C105" s="24">
        <f t="shared" si="22"/>
        <v>2140915.2500000005</v>
      </c>
      <c r="D105" s="24">
        <f t="shared" si="22"/>
        <v>2512754.1</v>
      </c>
      <c r="E105" s="24">
        <f t="shared" si="22"/>
        <v>1126403.2399999998</v>
      </c>
      <c r="F105" s="24">
        <f t="shared" si="22"/>
        <v>1744725.1300000001</v>
      </c>
      <c r="G105" s="24">
        <f t="shared" si="22"/>
        <v>2487523.44</v>
      </c>
      <c r="H105" s="24">
        <f t="shared" si="22"/>
        <v>1377604.2800000003</v>
      </c>
      <c r="I105" s="24">
        <f t="shared" si="22"/>
        <v>526849.1799999999</v>
      </c>
      <c r="J105" s="24">
        <f t="shared" si="22"/>
        <v>867246.04</v>
      </c>
      <c r="K105" s="48">
        <f>SUM(B105:J105)</f>
        <v>14114051.629999999</v>
      </c>
      <c r="L105" s="54"/>
    </row>
    <row r="106" spans="1:11" ht="18.75" customHeight="1">
      <c r="A106" s="16" t="s">
        <v>103</v>
      </c>
      <c r="B106" s="24">
        <f aca="true" t="shared" si="23" ref="B106:J106">IF(+B57+B102+B107&lt;0,0,(B57+B102+B107))</f>
        <v>18074.07</v>
      </c>
      <c r="C106" s="24">
        <f t="shared" si="23"/>
        <v>22902.19</v>
      </c>
      <c r="D106" s="24">
        <f t="shared" si="23"/>
        <v>24709.6</v>
      </c>
      <c r="E106" s="24">
        <f t="shared" si="23"/>
        <v>21767.09</v>
      </c>
      <c r="F106" s="24">
        <f t="shared" si="23"/>
        <v>22635.2</v>
      </c>
      <c r="G106" s="24">
        <f t="shared" si="23"/>
        <v>29027.77</v>
      </c>
      <c r="H106" s="24">
        <f t="shared" si="23"/>
        <v>19367.56</v>
      </c>
      <c r="I106" s="19">
        <f t="shared" si="23"/>
        <v>0</v>
      </c>
      <c r="J106" s="24">
        <f t="shared" si="23"/>
        <v>13624.46</v>
      </c>
      <c r="K106" s="48">
        <f>SUM(B106:J106)</f>
        <v>172107.93999999997</v>
      </c>
    </row>
    <row r="107" spans="1:13" ht="18.75" customHeight="1">
      <c r="A107" s="16" t="s">
        <v>87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14286159.570000002</v>
      </c>
      <c r="L112" s="54"/>
    </row>
    <row r="113" spans="1:11" ht="18.75" customHeight="1">
      <c r="A113" s="26" t="s">
        <v>73</v>
      </c>
      <c r="B113" s="27">
        <v>177438.8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177438.8</v>
      </c>
    </row>
    <row r="114" spans="1:11" ht="18.75" customHeight="1">
      <c r="A114" s="26" t="s">
        <v>74</v>
      </c>
      <c r="B114" s="27">
        <v>1170666.24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4" ref="K114:K130">SUM(B114:J114)</f>
        <v>1170666.24</v>
      </c>
    </row>
    <row r="115" spans="1:11" ht="18.75" customHeight="1">
      <c r="A115" s="26" t="s">
        <v>75</v>
      </c>
      <c r="B115" s="40">
        <v>0</v>
      </c>
      <c r="C115" s="27">
        <f>+C104</f>
        <v>2163817.4400000004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2163817.4400000004</v>
      </c>
    </row>
    <row r="116" spans="1:11" ht="18.75" customHeight="1">
      <c r="A116" s="26" t="s">
        <v>76</v>
      </c>
      <c r="B116" s="40">
        <v>0</v>
      </c>
      <c r="C116" s="40">
        <v>0</v>
      </c>
      <c r="D116" s="27">
        <f>+D104</f>
        <v>2537463.7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2537463.7</v>
      </c>
    </row>
    <row r="117" spans="1:11" ht="18.75" customHeight="1">
      <c r="A117" s="26" t="s">
        <v>92</v>
      </c>
      <c r="B117" s="40">
        <v>0</v>
      </c>
      <c r="C117" s="40">
        <v>0</v>
      </c>
      <c r="D117" s="40">
        <v>0</v>
      </c>
      <c r="E117" s="27">
        <f>+E104</f>
        <v>1148170.3299999998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1148170.3299999998</v>
      </c>
    </row>
    <row r="118" spans="1:11" ht="18.75" customHeight="1">
      <c r="A118" s="69" t="s">
        <v>110</v>
      </c>
      <c r="B118" s="40">
        <v>0</v>
      </c>
      <c r="C118" s="40">
        <v>0</v>
      </c>
      <c r="D118" s="40">
        <v>0</v>
      </c>
      <c r="E118" s="40">
        <v>0</v>
      </c>
      <c r="F118" s="27">
        <v>369624.22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369624.22</v>
      </c>
    </row>
    <row r="119" spans="1:11" ht="18.75" customHeight="1">
      <c r="A119" s="69" t="s">
        <v>111</v>
      </c>
      <c r="B119" s="40">
        <v>0</v>
      </c>
      <c r="C119" s="40">
        <v>0</v>
      </c>
      <c r="D119" s="40">
        <v>0</v>
      </c>
      <c r="E119" s="40">
        <v>0</v>
      </c>
      <c r="F119" s="27">
        <v>693151.93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693151.93</v>
      </c>
    </row>
    <row r="120" spans="1:11" ht="18.75" customHeight="1">
      <c r="A120" s="69" t="s">
        <v>112</v>
      </c>
      <c r="B120" s="40">
        <v>0</v>
      </c>
      <c r="C120" s="40">
        <v>0</v>
      </c>
      <c r="D120" s="40">
        <v>0</v>
      </c>
      <c r="E120" s="40">
        <v>0</v>
      </c>
      <c r="F120" s="27">
        <v>79623.64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4"/>
        <v>79623.64</v>
      </c>
    </row>
    <row r="121" spans="1:11" ht="18.75" customHeight="1">
      <c r="A121" s="69" t="s">
        <v>119</v>
      </c>
      <c r="B121" s="71">
        <v>0</v>
      </c>
      <c r="C121" s="71">
        <v>0</v>
      </c>
      <c r="D121" s="71">
        <v>0</v>
      </c>
      <c r="E121" s="71">
        <v>0</v>
      </c>
      <c r="F121" s="72">
        <v>624960.54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4"/>
        <v>624960.54</v>
      </c>
    </row>
    <row r="122" spans="1:11" ht="18.75" customHeight="1">
      <c r="A122" s="69" t="s">
        <v>120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737059.2</v>
      </c>
      <c r="H122" s="40">
        <v>0</v>
      </c>
      <c r="I122" s="40">
        <v>0</v>
      </c>
      <c r="J122" s="40">
        <v>0</v>
      </c>
      <c r="K122" s="41">
        <f t="shared" si="24"/>
        <v>737059.2</v>
      </c>
    </row>
    <row r="123" spans="1:11" ht="18.75" customHeight="1">
      <c r="A123" s="69" t="s">
        <v>121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58696.31</v>
      </c>
      <c r="H123" s="40">
        <v>0</v>
      </c>
      <c r="I123" s="40">
        <v>0</v>
      </c>
      <c r="J123" s="40">
        <v>0</v>
      </c>
      <c r="K123" s="41">
        <f t="shared" si="24"/>
        <v>58696.31</v>
      </c>
    </row>
    <row r="124" spans="1:11" ht="18.75" customHeight="1">
      <c r="A124" s="69" t="s">
        <v>122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368533.88</v>
      </c>
      <c r="H124" s="40">
        <v>0</v>
      </c>
      <c r="I124" s="40">
        <v>0</v>
      </c>
      <c r="J124" s="40">
        <v>0</v>
      </c>
      <c r="K124" s="41">
        <f t="shared" si="24"/>
        <v>368533.88</v>
      </c>
    </row>
    <row r="125" spans="1:11" ht="18.75" customHeight="1">
      <c r="A125" s="69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367197.84</v>
      </c>
      <c r="H125" s="40">
        <v>0</v>
      </c>
      <c r="I125" s="40">
        <v>0</v>
      </c>
      <c r="J125" s="40">
        <v>0</v>
      </c>
      <c r="K125" s="41">
        <f t="shared" si="24"/>
        <v>367197.84</v>
      </c>
    </row>
    <row r="126" spans="1:11" ht="18.75" customHeight="1">
      <c r="A126" s="69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985063.97</v>
      </c>
      <c r="H126" s="40">
        <v>0</v>
      </c>
      <c r="I126" s="40">
        <v>0</v>
      </c>
      <c r="J126" s="40">
        <v>0</v>
      </c>
      <c r="K126" s="41">
        <f t="shared" si="24"/>
        <v>985063.97</v>
      </c>
    </row>
    <row r="127" spans="1:11" ht="18.75" customHeight="1">
      <c r="A127" s="69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513778.88</v>
      </c>
      <c r="I127" s="40">
        <v>0</v>
      </c>
      <c r="J127" s="40">
        <v>0</v>
      </c>
      <c r="K127" s="41">
        <f t="shared" si="24"/>
        <v>513778.88</v>
      </c>
    </row>
    <row r="128" spans="1:11" ht="18.75" customHeight="1">
      <c r="A128" s="69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883192.97</v>
      </c>
      <c r="I128" s="40">
        <v>0</v>
      </c>
      <c r="J128" s="40">
        <v>0</v>
      </c>
      <c r="K128" s="41">
        <f t="shared" si="24"/>
        <v>883192.97</v>
      </c>
    </row>
    <row r="129" spans="1:11" ht="18.75" customHeight="1">
      <c r="A129" s="69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526849.18</v>
      </c>
      <c r="J129" s="40">
        <v>0</v>
      </c>
      <c r="K129" s="41">
        <f t="shared" si="24"/>
        <v>526849.18</v>
      </c>
    </row>
    <row r="130" spans="1:11" ht="18.75" customHeight="1">
      <c r="A130" s="70" t="s">
        <v>128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880870.5</v>
      </c>
      <c r="K130" s="44">
        <f t="shared" si="24"/>
        <v>880870.5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2016-04-18T18:42:15Z</dcterms:modified>
  <cp:category/>
  <cp:version/>
  <cp:contentType/>
  <cp:contentStatus/>
</cp:coreProperties>
</file>