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<sst xmlns="http://schemas.openxmlformats.org/spreadsheetml/2006/main" count="134" uniqueCount="134">
  <si>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</si>
  <si>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</si>
  <si>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</si>
  <si>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</si>
  <si>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</si>
  <si>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</si>
  <si>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</si>
  <si>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</si>
  <si>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</si>
  <si>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</si>
  <si>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</si>
  <si>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</si>
  <si>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</si>
  <si>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</si>
  <si>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</si>
  <si>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</si>
  <si>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</si>
  <si>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</si>
  <si>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</si>
  <si>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</si>
  <si>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</si>
  <si>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</si>
  <si>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</si>
  <si>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</si>
  <si>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</si>
  <si>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</si>
  <si>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</si>
  <si>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</si>
  <si>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</si>
  <si>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</si>
  <si>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</si>
  <si>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</si>
  <si>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</si>
  <si>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</si>
  <si>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</si>
  <si>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</si>
  <si>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</si>
  <si>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</si>
  <si>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</si>
  <si>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</si>
  <si>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</si>
  <si>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</si>
  <si>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</si>
  <si>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</si>
  <si>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</si>
  <si>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</si>
  <si>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</si>
  <si>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</si>
  <si>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</si>
  <si>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</si>
  <si>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</si>
  <si>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</si>
  <si>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</si>
  <si>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</si>
  <si>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</si>
  <si>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</si>
  <si>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</si>
  <si>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</si>
  <si>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</si>
  <si>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</si>
  <si>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</si>
  <si>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</si>
  <si>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</si>
  <si>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</si>
  <si>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</si>
  <si>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</si>
  <si>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</si>
  <si>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</si>
  <si>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</si>
  <si>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</si>
  <si>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</si>
  <si>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</si>
  <si>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</si>
  <si>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</si>
  <si>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</si>
  <si>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</si>
  <si>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</si>
  <si>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</si>
  <si>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</si>
  <si>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</si>
  <si>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</si>
  <si>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</si>
  <si>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</si>
  <si>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</si>
  <si>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</si>
  <si>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</si>
  <si>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</si>
  <si>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</si>
  <si>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</si>
  <si>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</si>
  <si>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</si>
  <si>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</si>
  <si>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</si>
  <si>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</si>
  <si>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</si>
  <si>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</si>
  <si>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</si>
  <si>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</si>
  <si>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</si>
  <si>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</si>
  <si>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</si>
  <si>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</si>
  <si>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</si>
  <si>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</si>
  <si>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</si>
  <si>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</si>
  <si>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</si>
  <si>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</si>
  <si>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</si>
  <si>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</si>
  <si>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</si>
  <si>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</si>
  <si>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</si>
  <si>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</si>
  <si>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</si>
  <si>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</si>
  <si>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</si>
  <si>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</si>
  <si>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</si>
  <si>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</si>
  <si>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</si>
  <si>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</si>
  <si>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</si>
  <si>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</si>
  <si>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</si>
  <si>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</si>
  <si>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</si>
  <si>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</si>
  <si>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</si>
  <si>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</si>
  <si>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</si>
  <si>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</si>
  <si>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</si>
  <si>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OPERAÇÃO 11/04/16 - VENCIMENTO 18/04/16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</si>
</sst>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81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95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94</v>
      </c>
      <c r="J5" s="82" t="s">
        <v>93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30</v>
      </c>
      <c r="B7" s="9">
        <f aca="true" t="shared" si="0" ref="B7:K7">+B8+B20+B24+B27</f>
        <v>628833</v>
      </c>
      <c r="C7" s="9">
        <f t="shared" si="0"/>
        <v>805323</v>
      </c>
      <c r="D7" s="9">
        <f t="shared" si="0"/>
        <v>841933</v>
      </c>
      <c r="E7" s="9">
        <f t="shared" si="0"/>
        <v>557284</v>
      </c>
      <c r="F7" s="9">
        <f t="shared" si="0"/>
        <v>743942</v>
      </c>
      <c r="G7" s="9">
        <f t="shared" si="0"/>
        <v>1242553</v>
      </c>
      <c r="H7" s="9">
        <f t="shared" si="0"/>
        <v>577718</v>
      </c>
      <c r="I7" s="9">
        <f t="shared" si="0"/>
        <v>129545</v>
      </c>
      <c r="J7" s="9">
        <f t="shared" si="0"/>
        <v>333365</v>
      </c>
      <c r="K7" s="9">
        <f t="shared" si="0"/>
        <v>5860496</v>
      </c>
      <c r="L7" s="52"/>
    </row>
    <row r="8" spans="1:11" ht="17.25" customHeight="1">
      <c r="A8" s="10" t="s">
        <v>101</v>
      </c>
      <c r="B8" s="11">
        <f>B9+B12+B16</f>
        <v>387017</v>
      </c>
      <c r="C8" s="11">
        <f aca="true" t="shared" si="1" ref="C8:J8">C9+C12+C16</f>
        <v>506550</v>
      </c>
      <c r="D8" s="11">
        <f t="shared" si="1"/>
        <v>499151</v>
      </c>
      <c r="E8" s="11">
        <f t="shared" si="1"/>
        <v>344240</v>
      </c>
      <c r="F8" s="11">
        <f t="shared" si="1"/>
        <v>443325</v>
      </c>
      <c r="G8" s="11">
        <f t="shared" si="1"/>
        <v>727677</v>
      </c>
      <c r="H8" s="11">
        <f t="shared" si="1"/>
        <v>370835</v>
      </c>
      <c r="I8" s="11">
        <f t="shared" si="1"/>
        <v>73765</v>
      </c>
      <c r="J8" s="11">
        <f t="shared" si="1"/>
        <v>199597</v>
      </c>
      <c r="K8" s="11">
        <f>SUM(B8:J8)</f>
        <v>3552157</v>
      </c>
    </row>
    <row r="9" spans="1:11" ht="17.25" customHeight="1">
      <c r="A9" s="15" t="s">
        <v>17</v>
      </c>
      <c r="B9" s="13">
        <f>+B10+B11</f>
        <v>43066</v>
      </c>
      <c r="C9" s="13">
        <f aca="true" t="shared" si="2" ref="C9:J9">+C10+C11</f>
        <v>60443</v>
      </c>
      <c r="D9" s="13">
        <f t="shared" si="2"/>
        <v>52876</v>
      </c>
      <c r="E9" s="13">
        <f t="shared" si="2"/>
        <v>39517</v>
      </c>
      <c r="F9" s="13">
        <f t="shared" si="2"/>
        <v>44310</v>
      </c>
      <c r="G9" s="13">
        <f t="shared" si="2"/>
        <v>61287</v>
      </c>
      <c r="H9" s="13">
        <f t="shared" si="2"/>
        <v>53245</v>
      </c>
      <c r="I9" s="13">
        <f t="shared" si="2"/>
        <v>9785</v>
      </c>
      <c r="J9" s="13">
        <f t="shared" si="2"/>
        <v>19300</v>
      </c>
      <c r="K9" s="11">
        <f>SUM(B9:J9)</f>
        <v>383829</v>
      </c>
    </row>
    <row r="10" spans="1:11" ht="17.25" customHeight="1">
      <c r="A10" s="29" t="s">
        <v>18</v>
      </c>
      <c r="B10" s="13">
        <v>43066</v>
      </c>
      <c r="C10" s="13">
        <v>60443</v>
      </c>
      <c r="D10" s="13">
        <v>52876</v>
      </c>
      <c r="E10" s="13">
        <v>39517</v>
      </c>
      <c r="F10" s="13">
        <v>44310</v>
      </c>
      <c r="G10" s="13">
        <v>61287</v>
      </c>
      <c r="H10" s="13">
        <v>53245</v>
      </c>
      <c r="I10" s="13">
        <v>9785</v>
      </c>
      <c r="J10" s="13">
        <v>19300</v>
      </c>
      <c r="K10" s="11">
        <f>SUM(B10:J10)</f>
        <v>383829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241009</v>
      </c>
      <c r="C12" s="17">
        <f t="shared" si="3"/>
        <v>316358</v>
      </c>
      <c r="D12" s="17">
        <f t="shared" si="3"/>
        <v>315811</v>
      </c>
      <c r="E12" s="17">
        <f t="shared" si="3"/>
        <v>221534</v>
      </c>
      <c r="F12" s="17">
        <f t="shared" si="3"/>
        <v>286064</v>
      </c>
      <c r="G12" s="17">
        <f t="shared" si="3"/>
        <v>489229</v>
      </c>
      <c r="H12" s="17">
        <f t="shared" si="3"/>
        <v>236013</v>
      </c>
      <c r="I12" s="17">
        <f t="shared" si="3"/>
        <v>44239</v>
      </c>
      <c r="J12" s="17">
        <f t="shared" si="3"/>
        <v>124074</v>
      </c>
      <c r="K12" s="11">
        <f aca="true" t="shared" si="4" ref="K12:K27">SUM(B12:J12)</f>
        <v>2274331</v>
      </c>
    </row>
    <row r="13" spans="1:13" ht="17.25" customHeight="1">
      <c r="A13" s="14" t="s">
        <v>20</v>
      </c>
      <c r="B13" s="13">
        <v>112884</v>
      </c>
      <c r="C13" s="13">
        <v>158801</v>
      </c>
      <c r="D13" s="13">
        <v>163257</v>
      </c>
      <c r="E13" s="13">
        <v>111601</v>
      </c>
      <c r="F13" s="13">
        <v>142275</v>
      </c>
      <c r="G13" s="13">
        <v>229798</v>
      </c>
      <c r="H13" s="13">
        <v>107073</v>
      </c>
      <c r="I13" s="13">
        <v>24165</v>
      </c>
      <c r="J13" s="13">
        <v>64602</v>
      </c>
      <c r="K13" s="11">
        <f t="shared" si="4"/>
        <v>1114456</v>
      </c>
      <c r="L13" s="52"/>
      <c r="M13" s="53"/>
    </row>
    <row r="14" spans="1:12" ht="17.25" customHeight="1">
      <c r="A14" s="14" t="s">
        <v>21</v>
      </c>
      <c r="B14" s="13">
        <v>117343</v>
      </c>
      <c r="C14" s="13">
        <v>141412</v>
      </c>
      <c r="D14" s="13">
        <v>140461</v>
      </c>
      <c r="E14" s="13">
        <v>99624</v>
      </c>
      <c r="F14" s="13">
        <v>133160</v>
      </c>
      <c r="G14" s="13">
        <v>243281</v>
      </c>
      <c r="H14" s="13">
        <v>111773</v>
      </c>
      <c r="I14" s="13">
        <v>17295</v>
      </c>
      <c r="J14" s="13">
        <v>55617</v>
      </c>
      <c r="K14" s="11">
        <f t="shared" si="4"/>
        <v>1059966</v>
      </c>
      <c r="L14" s="52"/>
    </row>
    <row r="15" spans="1:11" ht="17.25" customHeight="1">
      <c r="A15" s="14" t="s">
        <v>22</v>
      </c>
      <c r="B15" s="13">
        <v>10782</v>
      </c>
      <c r="C15" s="13">
        <v>16145</v>
      </c>
      <c r="D15" s="13">
        <v>12093</v>
      </c>
      <c r="E15" s="13">
        <v>10309</v>
      </c>
      <c r="F15" s="13">
        <v>10629</v>
      </c>
      <c r="G15" s="13">
        <v>16150</v>
      </c>
      <c r="H15" s="13">
        <v>17167</v>
      </c>
      <c r="I15" s="13">
        <v>2779</v>
      </c>
      <c r="J15" s="13">
        <v>3855</v>
      </c>
      <c r="K15" s="11">
        <f t="shared" si="4"/>
        <v>99909</v>
      </c>
    </row>
    <row r="16" spans="1:11" ht="17.25" customHeight="1">
      <c r="A16" s="15" t="s">
        <v>97</v>
      </c>
      <c r="B16" s="13">
        <f>B17+B18+B19</f>
        <v>102942</v>
      </c>
      <c r="C16" s="13">
        <f aca="true" t="shared" si="5" ref="C16:J16">C17+C18+C19</f>
        <v>129749</v>
      </c>
      <c r="D16" s="13">
        <f t="shared" si="5"/>
        <v>130464</v>
      </c>
      <c r="E16" s="13">
        <f t="shared" si="5"/>
        <v>83189</v>
      </c>
      <c r="F16" s="13">
        <f t="shared" si="5"/>
        <v>112951</v>
      </c>
      <c r="G16" s="13">
        <f t="shared" si="5"/>
        <v>177161</v>
      </c>
      <c r="H16" s="13">
        <f t="shared" si="5"/>
        <v>81577</v>
      </c>
      <c r="I16" s="13">
        <f t="shared" si="5"/>
        <v>19741</v>
      </c>
      <c r="J16" s="13">
        <f t="shared" si="5"/>
        <v>56223</v>
      </c>
      <c r="K16" s="11">
        <f t="shared" si="4"/>
        <v>893997</v>
      </c>
    </row>
    <row r="17" spans="1:11" ht="17.25" customHeight="1">
      <c r="A17" s="14" t="s">
        <v>98</v>
      </c>
      <c r="B17" s="13">
        <v>19052</v>
      </c>
      <c r="C17" s="13">
        <v>25672</v>
      </c>
      <c r="D17" s="13">
        <v>24072</v>
      </c>
      <c r="E17" s="13">
        <v>17151</v>
      </c>
      <c r="F17" s="13">
        <v>25076</v>
      </c>
      <c r="G17" s="13">
        <v>42158</v>
      </c>
      <c r="H17" s="13">
        <v>18801</v>
      </c>
      <c r="I17" s="13">
        <v>4162</v>
      </c>
      <c r="J17" s="13">
        <v>9779</v>
      </c>
      <c r="K17" s="11">
        <f t="shared" si="4"/>
        <v>185923</v>
      </c>
    </row>
    <row r="18" spans="1:11" ht="17.25" customHeight="1">
      <c r="A18" s="14" t="s">
        <v>99</v>
      </c>
      <c r="B18" s="13">
        <v>6652</v>
      </c>
      <c r="C18" s="13">
        <v>6550</v>
      </c>
      <c r="D18" s="13">
        <v>8510</v>
      </c>
      <c r="E18" s="13">
        <v>5417</v>
      </c>
      <c r="F18" s="13">
        <v>9621</v>
      </c>
      <c r="G18" s="13">
        <v>17223</v>
      </c>
      <c r="H18" s="13">
        <v>4758</v>
      </c>
      <c r="I18" s="13">
        <v>1110</v>
      </c>
      <c r="J18" s="13">
        <v>3665</v>
      </c>
      <c r="K18" s="11">
        <f t="shared" si="4"/>
        <v>63506</v>
      </c>
    </row>
    <row r="19" spans="1:11" ht="17.25" customHeight="1">
      <c r="A19" s="14" t="s">
        <v>100</v>
      </c>
      <c r="B19" s="13">
        <v>77238</v>
      </c>
      <c r="C19" s="13">
        <v>97527</v>
      </c>
      <c r="D19" s="13">
        <v>97882</v>
      </c>
      <c r="E19" s="13">
        <v>60621</v>
      </c>
      <c r="F19" s="13">
        <v>78254</v>
      </c>
      <c r="G19" s="13">
        <v>117780</v>
      </c>
      <c r="H19" s="13">
        <v>58018</v>
      </c>
      <c r="I19" s="13">
        <v>14469</v>
      </c>
      <c r="J19" s="13">
        <v>42779</v>
      </c>
      <c r="K19" s="11">
        <f t="shared" si="4"/>
        <v>644568</v>
      </c>
    </row>
    <row r="20" spans="1:11" ht="17.25" customHeight="1">
      <c r="A20" s="16" t="s">
        <v>23</v>
      </c>
      <c r="B20" s="11">
        <f>+B21+B22+B23</f>
        <v>173943</v>
      </c>
      <c r="C20" s="11">
        <f aca="true" t="shared" si="6" ref="C20:J20">+C21+C22+C23</f>
        <v>194008</v>
      </c>
      <c r="D20" s="11">
        <f t="shared" si="6"/>
        <v>223015</v>
      </c>
      <c r="E20" s="11">
        <f t="shared" si="6"/>
        <v>141215</v>
      </c>
      <c r="F20" s="11">
        <f t="shared" si="6"/>
        <v>217150</v>
      </c>
      <c r="G20" s="11">
        <f t="shared" si="6"/>
        <v>405167</v>
      </c>
      <c r="H20" s="11">
        <f t="shared" si="6"/>
        <v>144728</v>
      </c>
      <c r="I20" s="11">
        <f t="shared" si="6"/>
        <v>34409</v>
      </c>
      <c r="J20" s="11">
        <f t="shared" si="6"/>
        <v>83552</v>
      </c>
      <c r="K20" s="11">
        <f t="shared" si="4"/>
        <v>1617187</v>
      </c>
    </row>
    <row r="21" spans="1:12" ht="17.25" customHeight="1">
      <c r="A21" s="12" t="s">
        <v>24</v>
      </c>
      <c r="B21" s="13">
        <v>90862</v>
      </c>
      <c r="C21" s="13">
        <v>112080</v>
      </c>
      <c r="D21" s="13">
        <v>130028</v>
      </c>
      <c r="E21" s="13">
        <v>80536</v>
      </c>
      <c r="F21" s="13">
        <v>122538</v>
      </c>
      <c r="G21" s="13">
        <v>210465</v>
      </c>
      <c r="H21" s="13">
        <v>80109</v>
      </c>
      <c r="I21" s="13">
        <v>21040</v>
      </c>
      <c r="J21" s="13">
        <v>47902</v>
      </c>
      <c r="K21" s="11">
        <f t="shared" si="4"/>
        <v>895560</v>
      </c>
      <c r="L21" s="52"/>
    </row>
    <row r="22" spans="1:12" ht="17.25" customHeight="1">
      <c r="A22" s="12" t="s">
        <v>25</v>
      </c>
      <c r="B22" s="13">
        <v>78132</v>
      </c>
      <c r="C22" s="13">
        <v>76063</v>
      </c>
      <c r="D22" s="13">
        <v>87708</v>
      </c>
      <c r="E22" s="13">
        <v>56891</v>
      </c>
      <c r="F22" s="13">
        <v>90059</v>
      </c>
      <c r="G22" s="13">
        <v>186589</v>
      </c>
      <c r="H22" s="13">
        <v>58865</v>
      </c>
      <c r="I22" s="13">
        <v>12264</v>
      </c>
      <c r="J22" s="13">
        <v>33954</v>
      </c>
      <c r="K22" s="11">
        <f t="shared" si="4"/>
        <v>680525</v>
      </c>
      <c r="L22" s="52"/>
    </row>
    <row r="23" spans="1:11" ht="17.25" customHeight="1">
      <c r="A23" s="12" t="s">
        <v>26</v>
      </c>
      <c r="B23" s="13">
        <v>4949</v>
      </c>
      <c r="C23" s="13">
        <v>5865</v>
      </c>
      <c r="D23" s="13">
        <v>5279</v>
      </c>
      <c r="E23" s="13">
        <v>3788</v>
      </c>
      <c r="F23" s="13">
        <v>4553</v>
      </c>
      <c r="G23" s="13">
        <v>8113</v>
      </c>
      <c r="H23" s="13">
        <v>5754</v>
      </c>
      <c r="I23" s="13">
        <v>1105</v>
      </c>
      <c r="J23" s="13">
        <v>1696</v>
      </c>
      <c r="K23" s="11">
        <f t="shared" si="4"/>
        <v>41102</v>
      </c>
    </row>
    <row r="24" spans="1:11" ht="17.25" customHeight="1">
      <c r="A24" s="16" t="s">
        <v>27</v>
      </c>
      <c r="B24" s="13">
        <v>67873</v>
      </c>
      <c r="C24" s="13">
        <v>104765</v>
      </c>
      <c r="D24" s="13">
        <v>119767</v>
      </c>
      <c r="E24" s="13">
        <v>71829</v>
      </c>
      <c r="F24" s="13">
        <v>83467</v>
      </c>
      <c r="G24" s="13">
        <v>109709</v>
      </c>
      <c r="H24" s="13">
        <v>53724</v>
      </c>
      <c r="I24" s="13">
        <v>21371</v>
      </c>
      <c r="J24" s="13">
        <v>50216</v>
      </c>
      <c r="K24" s="11">
        <f t="shared" si="4"/>
        <v>682721</v>
      </c>
    </row>
    <row r="25" spans="1:12" ht="17.25" customHeight="1">
      <c r="A25" s="12" t="s">
        <v>28</v>
      </c>
      <c r="B25" s="13">
        <v>43439</v>
      </c>
      <c r="C25" s="13">
        <v>67050</v>
      </c>
      <c r="D25" s="13">
        <v>76651</v>
      </c>
      <c r="E25" s="13">
        <v>45971</v>
      </c>
      <c r="F25" s="13">
        <v>53419</v>
      </c>
      <c r="G25" s="13">
        <v>70214</v>
      </c>
      <c r="H25" s="13">
        <v>34383</v>
      </c>
      <c r="I25" s="13">
        <v>13677</v>
      </c>
      <c r="J25" s="13">
        <v>32138</v>
      </c>
      <c r="K25" s="11">
        <f t="shared" si="4"/>
        <v>436942</v>
      </c>
      <c r="L25" s="52"/>
    </row>
    <row r="26" spans="1:12" ht="17.25" customHeight="1">
      <c r="A26" s="12" t="s">
        <v>29</v>
      </c>
      <c r="B26" s="13">
        <v>24434</v>
      </c>
      <c r="C26" s="13">
        <v>37715</v>
      </c>
      <c r="D26" s="13">
        <v>43116</v>
      </c>
      <c r="E26" s="13">
        <v>25858</v>
      </c>
      <c r="F26" s="13">
        <v>30048</v>
      </c>
      <c r="G26" s="13">
        <v>39495</v>
      </c>
      <c r="H26" s="13">
        <v>19341</v>
      </c>
      <c r="I26" s="13">
        <v>7694</v>
      </c>
      <c r="J26" s="13">
        <v>18078</v>
      </c>
      <c r="K26" s="11">
        <f t="shared" si="4"/>
        <v>245779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8431</v>
      </c>
      <c r="I27" s="11">
        <v>0</v>
      </c>
      <c r="J27" s="11">
        <v>0</v>
      </c>
      <c r="K27" s="11">
        <f t="shared" si="4"/>
        <v>8431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2.5735</v>
      </c>
      <c r="C29" s="59">
        <f aca="true" t="shared" si="7" ref="C29:J29">SUM(C30:C33)</f>
        <v>2.9359224</v>
      </c>
      <c r="D29" s="59">
        <f t="shared" si="7"/>
        <v>3.3059000000000003</v>
      </c>
      <c r="E29" s="59">
        <f t="shared" si="7"/>
        <v>2.8112195499999997</v>
      </c>
      <c r="F29" s="59">
        <f t="shared" si="7"/>
        <v>2.7287999999999997</v>
      </c>
      <c r="G29" s="59">
        <f t="shared" si="7"/>
        <v>2.3476000000000004</v>
      </c>
      <c r="H29" s="59">
        <f t="shared" si="7"/>
        <v>2.6918</v>
      </c>
      <c r="I29" s="59">
        <f t="shared" si="7"/>
        <v>4.7789</v>
      </c>
      <c r="J29" s="59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107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7936.85</v>
      </c>
      <c r="I35" s="19">
        <v>0</v>
      </c>
      <c r="J35" s="19">
        <v>0</v>
      </c>
      <c r="K35" s="23">
        <f>SUM(B35:J35)</f>
        <v>7936.85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106</v>
      </c>
      <c r="B43" s="64">
        <f>ROUND(B44*B45,2)</f>
        <v>4091.68</v>
      </c>
      <c r="C43" s="64">
        <f>ROUND(C44*C45,2)</f>
        <v>5773.72</v>
      </c>
      <c r="D43" s="64">
        <f aca="true" t="shared" si="10" ref="D43:J43">ROUND(D44*D45,2)</f>
        <v>6385.76</v>
      </c>
      <c r="E43" s="64">
        <f t="shared" si="10"/>
        <v>3445.4</v>
      </c>
      <c r="F43" s="64">
        <f t="shared" si="10"/>
        <v>5281.52</v>
      </c>
      <c r="G43" s="64">
        <f t="shared" si="10"/>
        <v>7430.08</v>
      </c>
      <c r="H43" s="64">
        <f t="shared" si="10"/>
        <v>3715.04</v>
      </c>
      <c r="I43" s="64">
        <f t="shared" si="10"/>
        <v>1065.72</v>
      </c>
      <c r="J43" s="64">
        <f t="shared" si="10"/>
        <v>2217.04</v>
      </c>
      <c r="K43" s="64">
        <f t="shared" si="9"/>
        <v>39405.96000000001</v>
      </c>
    </row>
    <row r="44" spans="1:11" ht="17.25" customHeight="1">
      <c r="A44" s="65" t="s">
        <v>43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9"/>
        <v>9207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1640467.4700000002</v>
      </c>
      <c r="C47" s="22">
        <f aca="true" t="shared" si="11" ref="C47:H47">+C48+C57</f>
        <v>2393041.75</v>
      </c>
      <c r="D47" s="22">
        <f t="shared" si="11"/>
        <v>2814441.66</v>
      </c>
      <c r="E47" s="22">
        <f t="shared" si="11"/>
        <v>1591860.17</v>
      </c>
      <c r="F47" s="22">
        <f t="shared" si="11"/>
        <v>2057985.65</v>
      </c>
      <c r="G47" s="22">
        <f t="shared" si="11"/>
        <v>2953475.27</v>
      </c>
      <c r="H47" s="22">
        <f t="shared" si="11"/>
        <v>1586120.7700000003</v>
      </c>
      <c r="I47" s="22">
        <f>+I48+I57</f>
        <v>620148.32</v>
      </c>
      <c r="J47" s="22">
        <f>+J48+J57</f>
        <v>961264.64</v>
      </c>
      <c r="K47" s="22">
        <f>SUM(B47:J47)</f>
        <v>16618805.700000001</v>
      </c>
    </row>
    <row r="48" spans="1:11" ht="17.25" customHeight="1">
      <c r="A48" s="16" t="s">
        <v>115</v>
      </c>
      <c r="B48" s="23">
        <f>SUM(B49:B56)</f>
        <v>1622393.4000000001</v>
      </c>
      <c r="C48" s="23">
        <f aca="true" t="shared" si="12" ref="C48:J48">SUM(C49:C56)</f>
        <v>2370139.56</v>
      </c>
      <c r="D48" s="23">
        <f t="shared" si="12"/>
        <v>2789732.06</v>
      </c>
      <c r="E48" s="23">
        <f t="shared" si="12"/>
        <v>1570093.0799999998</v>
      </c>
      <c r="F48" s="23">
        <f t="shared" si="12"/>
        <v>2035350.45</v>
      </c>
      <c r="G48" s="23">
        <f t="shared" si="12"/>
        <v>2924447.5</v>
      </c>
      <c r="H48" s="23">
        <f t="shared" si="12"/>
        <v>1566753.2100000002</v>
      </c>
      <c r="I48" s="23">
        <f t="shared" si="12"/>
        <v>620148.32</v>
      </c>
      <c r="J48" s="23">
        <f t="shared" si="12"/>
        <v>947640.18</v>
      </c>
      <c r="K48" s="23">
        <f aca="true" t="shared" si="13" ref="K48:K57">SUM(B48:J48)</f>
        <v>16446697.76</v>
      </c>
    </row>
    <row r="49" spans="1:11" ht="17.25" customHeight="1">
      <c r="A49" s="34" t="s">
        <v>46</v>
      </c>
      <c r="B49" s="23">
        <f aca="true" t="shared" si="14" ref="B49:H49">ROUND(B30*B7,2)</f>
        <v>1621320.12</v>
      </c>
      <c r="C49" s="23">
        <f t="shared" si="14"/>
        <v>2363059.28</v>
      </c>
      <c r="D49" s="23">
        <f t="shared" si="14"/>
        <v>2787555.97</v>
      </c>
      <c r="E49" s="23">
        <f t="shared" si="14"/>
        <v>1569200.29</v>
      </c>
      <c r="F49" s="23">
        <f t="shared" si="14"/>
        <v>2033565.46</v>
      </c>
      <c r="G49" s="23">
        <f t="shared" si="14"/>
        <v>2921863.38</v>
      </c>
      <c r="H49" s="23">
        <f t="shared" si="14"/>
        <v>1557758.82</v>
      </c>
      <c r="I49" s="23">
        <f>ROUND(I30*I7,2)</f>
        <v>619082.6</v>
      </c>
      <c r="J49" s="23">
        <f>ROUND(J30*J7,2)</f>
        <v>945423.14</v>
      </c>
      <c r="K49" s="23">
        <f t="shared" si="13"/>
        <v>16418829.06</v>
      </c>
    </row>
    <row r="50" spans="1:11" ht="17.25" customHeight="1">
      <c r="A50" s="34" t="s">
        <v>47</v>
      </c>
      <c r="B50" s="19">
        <v>0</v>
      </c>
      <c r="C50" s="23">
        <f>ROUND(C31*C7,2)</f>
        <v>5252.64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5252.64</v>
      </c>
    </row>
    <row r="51" spans="1:11" ht="17.25" customHeight="1">
      <c r="A51" s="67" t="s">
        <v>108</v>
      </c>
      <c r="B51" s="68">
        <f aca="true" t="shared" si="15" ref="B51:H51">ROUND(B32*B7,2)</f>
        <v>-3018.4</v>
      </c>
      <c r="C51" s="68">
        <f t="shared" si="15"/>
        <v>-3946.08</v>
      </c>
      <c r="D51" s="68">
        <f t="shared" si="15"/>
        <v>-4209.67</v>
      </c>
      <c r="E51" s="68">
        <f t="shared" si="15"/>
        <v>-2552.61</v>
      </c>
      <c r="F51" s="68">
        <f t="shared" si="15"/>
        <v>-3496.53</v>
      </c>
      <c r="G51" s="68">
        <f t="shared" si="15"/>
        <v>-4845.96</v>
      </c>
      <c r="H51" s="68">
        <f t="shared" si="15"/>
        <v>-2657.5</v>
      </c>
      <c r="I51" s="19">
        <v>0</v>
      </c>
      <c r="J51" s="19">
        <v>0</v>
      </c>
      <c r="K51" s="68">
        <f>SUM(B51:J51)</f>
        <v>-24726.75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7936.85</v>
      </c>
      <c r="I53" s="31">
        <f>+I35</f>
        <v>0</v>
      </c>
      <c r="J53" s="31">
        <f>+J35</f>
        <v>0</v>
      </c>
      <c r="K53" s="23">
        <f t="shared" si="13"/>
        <v>7936.85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18074.07</v>
      </c>
      <c r="C57" s="36">
        <v>22902.19</v>
      </c>
      <c r="D57" s="36">
        <v>24709.6</v>
      </c>
      <c r="E57" s="36">
        <v>21767.09</v>
      </c>
      <c r="F57" s="36">
        <v>22635.2</v>
      </c>
      <c r="G57" s="36">
        <v>29027.77</v>
      </c>
      <c r="H57" s="36">
        <v>19367.56</v>
      </c>
      <c r="I57" s="19">
        <v>0</v>
      </c>
      <c r="J57" s="36">
        <v>13624.46</v>
      </c>
      <c r="K57" s="36">
        <f t="shared" si="13"/>
        <v>172107.93999999997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+B62+B69+B101+B102</f>
        <v>-164862.89</v>
      </c>
      <c r="C61" s="35">
        <f t="shared" si="16"/>
        <v>-296070.8</v>
      </c>
      <c r="D61" s="35">
        <f t="shared" si="16"/>
        <v>-285872.73</v>
      </c>
      <c r="E61" s="35">
        <f t="shared" si="16"/>
        <v>-327750.11000000004</v>
      </c>
      <c r="F61" s="35">
        <f t="shared" si="16"/>
        <v>-172371.15</v>
      </c>
      <c r="G61" s="35">
        <f t="shared" si="16"/>
        <v>-391872.25999999995</v>
      </c>
      <c r="H61" s="35">
        <f t="shared" si="16"/>
        <v>-241929.61</v>
      </c>
      <c r="I61" s="35">
        <f t="shared" si="16"/>
        <v>-102998.48</v>
      </c>
      <c r="J61" s="35">
        <f t="shared" si="16"/>
        <v>-101141.35</v>
      </c>
      <c r="K61" s="35">
        <f>SUM(B61:J61)</f>
        <v>-2084869.38</v>
      </c>
    </row>
    <row r="62" spans="1:11" ht="18.75" customHeight="1">
      <c r="A62" s="16" t="s">
        <v>77</v>
      </c>
      <c r="B62" s="35">
        <f aca="true" t="shared" si="17" ref="B62:J62">B63+B64+B65+B66+B67+B68</f>
        <v>-234027.30000000002</v>
      </c>
      <c r="C62" s="35">
        <f t="shared" si="17"/>
        <v>-238744.08</v>
      </c>
      <c r="D62" s="35">
        <f t="shared" si="17"/>
        <v>-226953.66</v>
      </c>
      <c r="E62" s="35">
        <f t="shared" si="17"/>
        <v>-275642.92000000004</v>
      </c>
      <c r="F62" s="35">
        <f t="shared" si="17"/>
        <v>-252672.58</v>
      </c>
      <c r="G62" s="35">
        <f t="shared" si="17"/>
        <v>-306197.08999999997</v>
      </c>
      <c r="H62" s="35">
        <f t="shared" si="17"/>
        <v>-202351</v>
      </c>
      <c r="I62" s="35">
        <f t="shared" si="17"/>
        <v>-37183</v>
      </c>
      <c r="J62" s="35">
        <f t="shared" si="17"/>
        <v>-73340</v>
      </c>
      <c r="K62" s="35">
        <f aca="true" t="shared" si="18" ref="K62:K93">SUM(B62:J62)</f>
        <v>-1847111.63</v>
      </c>
    </row>
    <row r="63" spans="1:11" ht="18.75" customHeight="1">
      <c r="A63" s="12" t="s">
        <v>78</v>
      </c>
      <c r="B63" s="35">
        <f>-ROUND(B9*$D$3,2)</f>
        <v>-163650.8</v>
      </c>
      <c r="C63" s="35">
        <f aca="true" t="shared" si="19" ref="C63:J63">-ROUND(C9*$D$3,2)</f>
        <v>-229683.4</v>
      </c>
      <c r="D63" s="35">
        <f t="shared" si="19"/>
        <v>-200928.8</v>
      </c>
      <c r="E63" s="35">
        <f t="shared" si="19"/>
        <v>-150164.6</v>
      </c>
      <c r="F63" s="35">
        <f t="shared" si="19"/>
        <v>-168378</v>
      </c>
      <c r="G63" s="35">
        <f t="shared" si="19"/>
        <v>-232890.6</v>
      </c>
      <c r="H63" s="35">
        <f t="shared" si="19"/>
        <v>-202331</v>
      </c>
      <c r="I63" s="35">
        <f t="shared" si="19"/>
        <v>-37183</v>
      </c>
      <c r="J63" s="35">
        <f t="shared" si="19"/>
        <v>-73340</v>
      </c>
      <c r="K63" s="35">
        <f t="shared" si="18"/>
        <v>-1458550.2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35">
        <v>-1402.2</v>
      </c>
      <c r="C65" s="35">
        <v>-254.6</v>
      </c>
      <c r="D65" s="35">
        <v>-463.6</v>
      </c>
      <c r="E65" s="35">
        <v>-1440.2</v>
      </c>
      <c r="F65" s="35">
        <v>-463.6</v>
      </c>
      <c r="G65" s="35">
        <v>-315.4</v>
      </c>
      <c r="H65" s="19">
        <v>0</v>
      </c>
      <c r="I65" s="19">
        <v>0</v>
      </c>
      <c r="J65" s="19">
        <v>0</v>
      </c>
      <c r="K65" s="35">
        <f t="shared" si="18"/>
        <v>-4339.6</v>
      </c>
    </row>
    <row r="66" spans="1:11" ht="18.75" customHeight="1">
      <c r="A66" s="12" t="s">
        <v>109</v>
      </c>
      <c r="B66" s="35">
        <v>-2048.2</v>
      </c>
      <c r="C66" s="35">
        <v>-874</v>
      </c>
      <c r="D66" s="35">
        <v>-186.2</v>
      </c>
      <c r="E66" s="35">
        <v>-691.6</v>
      </c>
      <c r="F66" s="35">
        <v>-79.8</v>
      </c>
      <c r="G66" s="35">
        <v>-399</v>
      </c>
      <c r="H66" s="19">
        <v>0</v>
      </c>
      <c r="I66" s="19">
        <v>0</v>
      </c>
      <c r="J66" s="19">
        <v>0</v>
      </c>
      <c r="K66" s="35">
        <f t="shared" si="18"/>
        <v>-4278.799999999999</v>
      </c>
    </row>
    <row r="67" spans="1:11" ht="18.75" customHeight="1">
      <c r="A67" s="12" t="s">
        <v>55</v>
      </c>
      <c r="B67" s="35">
        <v>-66926.1</v>
      </c>
      <c r="C67" s="35">
        <v>-7932.08</v>
      </c>
      <c r="D67" s="35">
        <v>-25375.06</v>
      </c>
      <c r="E67" s="35">
        <v>-123346.52</v>
      </c>
      <c r="F67" s="35">
        <v>-83751.18</v>
      </c>
      <c r="G67" s="35">
        <v>-72592.09</v>
      </c>
      <c r="H67" s="35">
        <v>-20</v>
      </c>
      <c r="I67" s="19">
        <v>0</v>
      </c>
      <c r="J67" s="19">
        <v>0</v>
      </c>
      <c r="K67" s="35">
        <f t="shared" si="18"/>
        <v>-379943.03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82</v>
      </c>
      <c r="B69" s="68">
        <f aca="true" t="shared" si="20" ref="B69:J69">SUM(B70:B99)</f>
        <v>69164.41</v>
      </c>
      <c r="C69" s="68">
        <f t="shared" si="20"/>
        <v>-57326.72</v>
      </c>
      <c r="D69" s="68">
        <f t="shared" si="20"/>
        <v>-58919.07</v>
      </c>
      <c r="E69" s="68">
        <f t="shared" si="20"/>
        <v>-52107.19</v>
      </c>
      <c r="F69" s="68">
        <f t="shared" si="20"/>
        <v>80301.43</v>
      </c>
      <c r="G69" s="68">
        <f t="shared" si="20"/>
        <v>-85675.17</v>
      </c>
      <c r="H69" s="68">
        <f t="shared" si="20"/>
        <v>-39578.61</v>
      </c>
      <c r="I69" s="68">
        <f t="shared" si="20"/>
        <v>-65815.48</v>
      </c>
      <c r="J69" s="68">
        <f t="shared" si="20"/>
        <v>-27801.35</v>
      </c>
      <c r="K69" s="68">
        <f t="shared" si="18"/>
        <v>-237757.75000000003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8"/>
        <v>-129.63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-2191.36</v>
      </c>
      <c r="J72" s="19">
        <v>0</v>
      </c>
      <c r="K72" s="68">
        <f t="shared" si="18"/>
        <v>-3688.02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18"/>
        <v>-45000</v>
      </c>
    </row>
    <row r="74" spans="1:11" ht="18.75" customHeight="1">
      <c r="A74" s="34" t="s">
        <v>61</v>
      </c>
      <c r="B74" s="35">
        <v>-14814.51</v>
      </c>
      <c r="C74" s="35">
        <v>-21505.91</v>
      </c>
      <c r="D74" s="35">
        <v>-20330.39</v>
      </c>
      <c r="E74" s="35">
        <v>-14256.9</v>
      </c>
      <c r="F74" s="35">
        <v>-19591.93</v>
      </c>
      <c r="G74" s="35">
        <v>-29855.09</v>
      </c>
      <c r="H74" s="35">
        <v>-14618.6</v>
      </c>
      <c r="I74" s="35">
        <v>-5139.11</v>
      </c>
      <c r="J74" s="35">
        <v>-10594.71</v>
      </c>
      <c r="K74" s="68">
        <f t="shared" si="18"/>
        <v>-150707.14999999997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-13212.44</v>
      </c>
      <c r="F93" s="19">
        <v>0</v>
      </c>
      <c r="G93" s="19">
        <v>0</v>
      </c>
      <c r="H93" s="19">
        <v>0</v>
      </c>
      <c r="I93" s="48">
        <v>-7813.87</v>
      </c>
      <c r="J93" s="48">
        <v>-17206.64</v>
      </c>
      <c r="K93" s="48">
        <f t="shared" si="18"/>
        <v>-38232.95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130</v>
      </c>
      <c r="B98" s="48">
        <v>56977.45</v>
      </c>
      <c r="C98" s="48">
        <v>-24159.69</v>
      </c>
      <c r="D98" s="48">
        <v>-25257.99</v>
      </c>
      <c r="E98" s="48">
        <v>-16718.52</v>
      </c>
      <c r="F98" s="48">
        <v>67400.3</v>
      </c>
      <c r="G98" s="48">
        <v>-37276.59</v>
      </c>
      <c r="H98" s="48">
        <v>-17078.61</v>
      </c>
      <c r="I98" s="48">
        <v>-3886.35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131</v>
      </c>
      <c r="B99" s="48">
        <v>27001.47</v>
      </c>
      <c r="C99" s="48">
        <v>-11555.19</v>
      </c>
      <c r="D99" s="48">
        <v>-12215.51</v>
      </c>
      <c r="E99" s="48">
        <v>-7919.33</v>
      </c>
      <c r="F99" s="48">
        <v>32886.39</v>
      </c>
      <c r="G99" s="48">
        <v>-18531.64</v>
      </c>
      <c r="H99" s="48">
        <v>-7881.4</v>
      </c>
      <c r="I99" s="48">
        <v>-1784.79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86</v>
      </c>
      <c r="B104" s="24">
        <f aca="true" t="shared" si="21" ref="B104:H104">+B105+B106</f>
        <v>1475604.58</v>
      </c>
      <c r="C104" s="24">
        <f t="shared" si="21"/>
        <v>2096970.95</v>
      </c>
      <c r="D104" s="24">
        <f t="shared" si="21"/>
        <v>2528568.93</v>
      </c>
      <c r="E104" s="24">
        <f t="shared" si="21"/>
        <v>1264110.0599999998</v>
      </c>
      <c r="F104" s="24">
        <f t="shared" si="21"/>
        <v>1885614.4999999998</v>
      </c>
      <c r="G104" s="24">
        <f t="shared" si="21"/>
        <v>2561603.0100000002</v>
      </c>
      <c r="H104" s="24">
        <f t="shared" si="21"/>
        <v>1344191.1600000001</v>
      </c>
      <c r="I104" s="24">
        <f>+I105+I106</f>
        <v>517149.83999999997</v>
      </c>
      <c r="J104" s="24">
        <f>+J105+J106</f>
        <v>860123.29</v>
      </c>
      <c r="K104" s="48">
        <f>SUM(B104:J104)</f>
        <v>14533936.32</v>
      </c>
      <c r="L104" s="54"/>
    </row>
    <row r="105" spans="1:12" ht="18" customHeight="1">
      <c r="A105" s="16" t="s">
        <v>85</v>
      </c>
      <c r="B105" s="24">
        <f aca="true" t="shared" si="22" ref="B105:J105">+B48+B62+B69+B101</f>
        <v>1457530.51</v>
      </c>
      <c r="C105" s="24">
        <f t="shared" si="22"/>
        <v>2074068.76</v>
      </c>
      <c r="D105" s="24">
        <f t="shared" si="22"/>
        <v>2503859.33</v>
      </c>
      <c r="E105" s="24">
        <f t="shared" si="22"/>
        <v>1242342.9699999997</v>
      </c>
      <c r="F105" s="24">
        <f t="shared" si="22"/>
        <v>1862979.2999999998</v>
      </c>
      <c r="G105" s="24">
        <f t="shared" si="22"/>
        <v>2532575.24</v>
      </c>
      <c r="H105" s="24">
        <f t="shared" si="22"/>
        <v>1324823.6</v>
      </c>
      <c r="I105" s="24">
        <f t="shared" si="22"/>
        <v>517149.83999999997</v>
      </c>
      <c r="J105" s="24">
        <f t="shared" si="22"/>
        <v>846498.8300000001</v>
      </c>
      <c r="K105" s="48">
        <f>SUM(B105:J105)</f>
        <v>14361828.379999999</v>
      </c>
      <c r="L105" s="54"/>
    </row>
    <row r="106" spans="1:11" ht="18.75" customHeight="1">
      <c r="A106" s="16" t="s">
        <v>103</v>
      </c>
      <c r="B106" s="24">
        <f aca="true" t="shared" si="23" ref="B106:J106">IF(+B57+B102+B107&lt;0,0,(B57+B102+B107))</f>
        <v>18074.07</v>
      </c>
      <c r="C106" s="24">
        <f t="shared" si="23"/>
        <v>22902.19</v>
      </c>
      <c r="D106" s="24">
        <f t="shared" si="23"/>
        <v>24709.6</v>
      </c>
      <c r="E106" s="24">
        <f t="shared" si="23"/>
        <v>21767.09</v>
      </c>
      <c r="F106" s="24">
        <f t="shared" si="23"/>
        <v>22635.2</v>
      </c>
      <c r="G106" s="24">
        <f t="shared" si="23"/>
        <v>29027.77</v>
      </c>
      <c r="H106" s="24">
        <f t="shared" si="23"/>
        <v>19367.56</v>
      </c>
      <c r="I106" s="19">
        <f t="shared" si="23"/>
        <v>0</v>
      </c>
      <c r="J106" s="24">
        <f t="shared" si="23"/>
        <v>13624.46</v>
      </c>
      <c r="K106" s="48">
        <f>SUM(B106:J106)</f>
        <v>172107.93999999997</v>
      </c>
    </row>
    <row r="107" spans="1:13" ht="18.75" customHeight="1">
      <c r="A107" s="16" t="s">
        <v>87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104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72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14533936.34</v>
      </c>
      <c r="L112" s="54"/>
    </row>
    <row r="113" spans="1:11" ht="18.75" customHeight="1">
      <c r="A113" s="26" t="s">
        <v>73</v>
      </c>
      <c r="B113" s="27">
        <v>192335.7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192335.7</v>
      </c>
    </row>
    <row r="114" spans="1:11" ht="18.75" customHeight="1">
      <c r="A114" s="26" t="s">
        <v>74</v>
      </c>
      <c r="B114" s="27">
        <v>1283268.88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4" ref="K114:K130">SUM(B114:J114)</f>
        <v>1283268.88</v>
      </c>
    </row>
    <row r="115" spans="1:11" ht="18.75" customHeight="1">
      <c r="A115" s="26" t="s">
        <v>75</v>
      </c>
      <c r="B115" s="40">
        <v>0</v>
      </c>
      <c r="C115" s="27">
        <f>+C104</f>
        <v>2096970.95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2096970.95</v>
      </c>
    </row>
    <row r="116" spans="1:11" ht="18.75" customHeight="1">
      <c r="A116" s="26" t="s">
        <v>76</v>
      </c>
      <c r="B116" s="40">
        <v>0</v>
      </c>
      <c r="C116" s="40">
        <v>0</v>
      </c>
      <c r="D116" s="27">
        <f>+D104</f>
        <v>2528568.93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2528568.93</v>
      </c>
    </row>
    <row r="117" spans="1:11" ht="18.75" customHeight="1">
      <c r="A117" s="26" t="s">
        <v>92</v>
      </c>
      <c r="B117" s="40">
        <v>0</v>
      </c>
      <c r="C117" s="40">
        <v>0</v>
      </c>
      <c r="D117" s="40">
        <v>0</v>
      </c>
      <c r="E117" s="27">
        <f>+E104</f>
        <v>1264110.0599999998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1264110.0599999998</v>
      </c>
    </row>
    <row r="118" spans="1:11" ht="18.75" customHeight="1">
      <c r="A118" s="69" t="s">
        <v>110</v>
      </c>
      <c r="B118" s="40">
        <v>0</v>
      </c>
      <c r="C118" s="40">
        <v>0</v>
      </c>
      <c r="D118" s="40">
        <v>0</v>
      </c>
      <c r="E118" s="40">
        <v>0</v>
      </c>
      <c r="F118" s="27">
        <v>374313.77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374313.77</v>
      </c>
    </row>
    <row r="119" spans="1:11" ht="18.75" customHeight="1">
      <c r="A119" s="69" t="s">
        <v>111</v>
      </c>
      <c r="B119" s="40">
        <v>0</v>
      </c>
      <c r="C119" s="40">
        <v>0</v>
      </c>
      <c r="D119" s="40">
        <v>0</v>
      </c>
      <c r="E119" s="40">
        <v>0</v>
      </c>
      <c r="F119" s="27">
        <v>675817.32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675817.32</v>
      </c>
    </row>
    <row r="120" spans="1:11" ht="18.75" customHeight="1">
      <c r="A120" s="69" t="s">
        <v>112</v>
      </c>
      <c r="B120" s="40">
        <v>0</v>
      </c>
      <c r="C120" s="40">
        <v>0</v>
      </c>
      <c r="D120" s="40">
        <v>0</v>
      </c>
      <c r="E120" s="40">
        <v>0</v>
      </c>
      <c r="F120" s="27">
        <v>92527.27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4"/>
        <v>92527.27</v>
      </c>
    </row>
    <row r="121" spans="1:11" ht="18.75" customHeight="1">
      <c r="A121" s="69" t="s">
        <v>119</v>
      </c>
      <c r="B121" s="71">
        <v>0</v>
      </c>
      <c r="C121" s="71">
        <v>0</v>
      </c>
      <c r="D121" s="71">
        <v>0</v>
      </c>
      <c r="E121" s="71">
        <v>0</v>
      </c>
      <c r="F121" s="72">
        <v>742956.15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4"/>
        <v>742956.15</v>
      </c>
    </row>
    <row r="122" spans="1:11" ht="18.75" customHeight="1">
      <c r="A122" s="69" t="s">
        <v>120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751575.03</v>
      </c>
      <c r="H122" s="40">
        <v>0</v>
      </c>
      <c r="I122" s="40">
        <v>0</v>
      </c>
      <c r="J122" s="40">
        <v>0</v>
      </c>
      <c r="K122" s="41">
        <f t="shared" si="24"/>
        <v>751575.03</v>
      </c>
    </row>
    <row r="123" spans="1:11" ht="18.75" customHeight="1">
      <c r="A123" s="69" t="s">
        <v>121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60087.72</v>
      </c>
      <c r="H123" s="40">
        <v>0</v>
      </c>
      <c r="I123" s="40">
        <v>0</v>
      </c>
      <c r="J123" s="40">
        <v>0</v>
      </c>
      <c r="K123" s="41">
        <f t="shared" si="24"/>
        <v>60087.72</v>
      </c>
    </row>
    <row r="124" spans="1:11" ht="18.75" customHeight="1">
      <c r="A124" s="69" t="s">
        <v>122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382487.44</v>
      </c>
      <c r="H124" s="40">
        <v>0</v>
      </c>
      <c r="I124" s="40">
        <v>0</v>
      </c>
      <c r="J124" s="40">
        <v>0</v>
      </c>
      <c r="K124" s="41">
        <f t="shared" si="24"/>
        <v>382487.44</v>
      </c>
    </row>
    <row r="125" spans="1:11" ht="18.75" customHeight="1">
      <c r="A125" s="69" t="s">
        <v>123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366574.41</v>
      </c>
      <c r="H125" s="40">
        <v>0</v>
      </c>
      <c r="I125" s="40">
        <v>0</v>
      </c>
      <c r="J125" s="40">
        <v>0</v>
      </c>
      <c r="K125" s="41">
        <f t="shared" si="24"/>
        <v>366574.41</v>
      </c>
    </row>
    <row r="126" spans="1:11" ht="18.75" customHeight="1">
      <c r="A126" s="69" t="s">
        <v>124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1000878.42</v>
      </c>
      <c r="H126" s="40">
        <v>0</v>
      </c>
      <c r="I126" s="40">
        <v>0</v>
      </c>
      <c r="J126" s="40">
        <v>0</v>
      </c>
      <c r="K126" s="41">
        <f t="shared" si="24"/>
        <v>1000878.42</v>
      </c>
    </row>
    <row r="127" spans="1:11" ht="18.75" customHeight="1">
      <c r="A127" s="69" t="s">
        <v>125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487482.34</v>
      </c>
      <c r="I127" s="40">
        <v>0</v>
      </c>
      <c r="J127" s="40">
        <v>0</v>
      </c>
      <c r="K127" s="41">
        <f t="shared" si="24"/>
        <v>487482.34</v>
      </c>
    </row>
    <row r="128" spans="1:11" ht="18.75" customHeight="1">
      <c r="A128" s="69" t="s">
        <v>126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856708.82</v>
      </c>
      <c r="I128" s="40">
        <v>0</v>
      </c>
      <c r="J128" s="40">
        <v>0</v>
      </c>
      <c r="K128" s="41">
        <f t="shared" si="24"/>
        <v>856708.82</v>
      </c>
    </row>
    <row r="129" spans="1:11" ht="18.75" customHeight="1">
      <c r="A129" s="69" t="s">
        <v>127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517149.84</v>
      </c>
      <c r="J129" s="40">
        <v>0</v>
      </c>
      <c r="K129" s="41">
        <f t="shared" si="24"/>
        <v>517149.84</v>
      </c>
    </row>
    <row r="130" spans="1:11" ht="18.75" customHeight="1">
      <c r="A130" s="70" t="s">
        <v>128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860123.29</v>
      </c>
      <c r="K130" s="44">
        <f t="shared" si="24"/>
        <v>860123.29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2016-04-15T18:29:06Z</dcterms:modified>
  <cp:category/>
  <cp:version/>
  <cp:contentType/>
  <cp:contentStatus/>
</cp:coreProperties>
</file>