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<sst xmlns="http://schemas.openxmlformats.org/spreadsheetml/2006/main" count="134" uniqueCount="134">
  <si>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</si>
  <si>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</si>
  <si>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</si>
  <si>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</si>
  <si>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</si>
  <si>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</si>
  <si>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</si>
  <si>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</si>
  <si>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</si>
  <si>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</si>
  <si>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</si>
  <si>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</si>
  <si>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</si>
  <si>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</si>
  <si>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</si>
  <si>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</si>
  <si>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</si>
  <si>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</si>
  <si>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</si>
  <si>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</si>
  <si>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</si>
  <si>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</si>
  <si>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</si>
  <si>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</si>
  <si>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</si>
  <si>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</si>
  <si>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</si>
  <si>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</si>
  <si>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</si>
  <si>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</si>
  <si>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</si>
  <si>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</si>
  <si>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</si>
  <si>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</si>
  <si>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</si>
  <si>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</si>
  <si>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</si>
  <si>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</si>
  <si>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</si>
  <si>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</si>
  <si>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</si>
  <si>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</si>
  <si>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</si>
  <si>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</si>
  <si>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</si>
  <si>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</si>
  <si>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</si>
  <si>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</si>
  <si>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</si>
  <si>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</si>
  <si>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</si>
  <si>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</si>
  <si>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</si>
  <si>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</si>
  <si>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</si>
  <si>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</si>
  <si>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</si>
  <si>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</si>
  <si>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</si>
  <si>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</si>
  <si>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</si>
  <si>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</si>
  <si>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</si>
  <si>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</si>
  <si>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</si>
  <si>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</si>
  <si>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</si>
  <si>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</si>
  <si>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</si>
  <si>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</si>
  <si>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</si>
  <si>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</si>
  <si>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</si>
  <si>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</si>
  <si>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</si>
  <si>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</si>
  <si>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</si>
  <si>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</si>
  <si>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</si>
  <si>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</si>
  <si>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</si>
  <si>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</si>
  <si>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</si>
  <si>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</si>
  <si>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</si>
  <si>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</si>
  <si>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</si>
  <si>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</si>
  <si>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</si>
  <si>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</si>
  <si>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</si>
  <si>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</si>
  <si>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</si>
  <si>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</si>
  <si>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</si>
  <si>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</si>
  <si>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</si>
  <si>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</si>
  <si>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</si>
  <si>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</si>
  <si>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</si>
  <si>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</si>
  <si>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</si>
  <si>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</si>
  <si>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</si>
  <si>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</si>
  <si>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</si>
  <si>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</si>
  <si>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</si>
  <si>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</si>
  <si>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</si>
  <si>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</si>
  <si>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</si>
  <si>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</si>
  <si>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</si>
  <si>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</si>
  <si>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</si>
  <si>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</si>
  <si>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</si>
  <si>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</si>
  <si>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</si>
  <si>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</si>
  <si>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</si>
  <si>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</si>
  <si>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</si>
  <si>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</si>
  <si>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</si>
  <si>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</si>
  <si>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</si>
  <si>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</si>
  <si>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</si>
  <si>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</si>
  <si>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</si>
  <si>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10/04/16 - VENCIMENTO 15/04/16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</si>
</sst>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183195</v>
      </c>
      <c r="C7" s="9">
        <f t="shared" si="0"/>
        <v>249279</v>
      </c>
      <c r="D7" s="9">
        <f t="shared" si="0"/>
        <v>283251</v>
      </c>
      <c r="E7" s="9">
        <f t="shared" si="0"/>
        <v>151750</v>
      </c>
      <c r="F7" s="9">
        <f t="shared" si="0"/>
        <v>250932</v>
      </c>
      <c r="G7" s="9">
        <f t="shared" si="0"/>
        <v>407259</v>
      </c>
      <c r="H7" s="9">
        <f t="shared" si="0"/>
        <v>141234</v>
      </c>
      <c r="I7" s="9">
        <f t="shared" si="0"/>
        <v>29014</v>
      </c>
      <c r="J7" s="9">
        <f t="shared" si="0"/>
        <v>122539</v>
      </c>
      <c r="K7" s="9">
        <f t="shared" si="0"/>
        <v>1818453</v>
      </c>
      <c r="L7" s="52"/>
    </row>
    <row r="8" spans="1:11" ht="17.25" customHeight="1">
      <c r="A8" s="10" t="s">
        <v>101</v>
      </c>
      <c r="B8" s="11">
        <f>B9+B12+B16</f>
        <v>108799</v>
      </c>
      <c r="C8" s="11">
        <f aca="true" t="shared" si="1" ref="C8:J8">C9+C12+C16</f>
        <v>153840</v>
      </c>
      <c r="D8" s="11">
        <f t="shared" si="1"/>
        <v>162770</v>
      </c>
      <c r="E8" s="11">
        <f t="shared" si="1"/>
        <v>91864</v>
      </c>
      <c r="F8" s="11">
        <f t="shared" si="1"/>
        <v>141671</v>
      </c>
      <c r="G8" s="11">
        <f t="shared" si="1"/>
        <v>230946</v>
      </c>
      <c r="H8" s="11">
        <f t="shared" si="1"/>
        <v>90722</v>
      </c>
      <c r="I8" s="11">
        <f t="shared" si="1"/>
        <v>15407</v>
      </c>
      <c r="J8" s="11">
        <f t="shared" si="1"/>
        <v>72195</v>
      </c>
      <c r="K8" s="11">
        <f>SUM(B8:J8)</f>
        <v>1068214</v>
      </c>
    </row>
    <row r="9" spans="1:11" ht="17.25" customHeight="1">
      <c r="A9" s="15" t="s">
        <v>17</v>
      </c>
      <c r="B9" s="13">
        <f>+B10+B11</f>
        <v>18635</v>
      </c>
      <c r="C9" s="13">
        <f aca="true" t="shared" si="2" ref="C9:J9">+C10+C11</f>
        <v>28369</v>
      </c>
      <c r="D9" s="13">
        <f t="shared" si="2"/>
        <v>28000</v>
      </c>
      <c r="E9" s="13">
        <f t="shared" si="2"/>
        <v>16185</v>
      </c>
      <c r="F9" s="13">
        <f t="shared" si="2"/>
        <v>21377</v>
      </c>
      <c r="G9" s="13">
        <f t="shared" si="2"/>
        <v>27404</v>
      </c>
      <c r="H9" s="13">
        <f t="shared" si="2"/>
        <v>17072</v>
      </c>
      <c r="I9" s="13">
        <f t="shared" si="2"/>
        <v>3179</v>
      </c>
      <c r="J9" s="13">
        <f t="shared" si="2"/>
        <v>11768</v>
      </c>
      <c r="K9" s="11">
        <f>SUM(B9:J9)</f>
        <v>171989</v>
      </c>
    </row>
    <row r="10" spans="1:11" ht="17.25" customHeight="1">
      <c r="A10" s="29" t="s">
        <v>18</v>
      </c>
      <c r="B10" s="13">
        <v>18635</v>
      </c>
      <c r="C10" s="13">
        <v>28369</v>
      </c>
      <c r="D10" s="13">
        <v>28000</v>
      </c>
      <c r="E10" s="13">
        <v>16185</v>
      </c>
      <c r="F10" s="13">
        <v>21377</v>
      </c>
      <c r="G10" s="13">
        <v>27404</v>
      </c>
      <c r="H10" s="13">
        <v>17072</v>
      </c>
      <c r="I10" s="13">
        <v>3179</v>
      </c>
      <c r="J10" s="13">
        <v>11768</v>
      </c>
      <c r="K10" s="11">
        <f>SUM(B10:J10)</f>
        <v>171989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64214</v>
      </c>
      <c r="C12" s="17">
        <f t="shared" si="3"/>
        <v>90537</v>
      </c>
      <c r="D12" s="17">
        <f t="shared" si="3"/>
        <v>98687</v>
      </c>
      <c r="E12" s="17">
        <f t="shared" si="3"/>
        <v>55719</v>
      </c>
      <c r="F12" s="17">
        <f t="shared" si="3"/>
        <v>87140</v>
      </c>
      <c r="G12" s="17">
        <f t="shared" si="3"/>
        <v>152576</v>
      </c>
      <c r="H12" s="17">
        <f t="shared" si="3"/>
        <v>56652</v>
      </c>
      <c r="I12" s="17">
        <f t="shared" si="3"/>
        <v>8721</v>
      </c>
      <c r="J12" s="17">
        <f t="shared" si="3"/>
        <v>43149</v>
      </c>
      <c r="K12" s="11">
        <f aca="true" t="shared" si="4" ref="K12:K27">SUM(B12:J12)</f>
        <v>657395</v>
      </c>
    </row>
    <row r="13" spans="1:13" ht="17.25" customHeight="1">
      <c r="A13" s="14" t="s">
        <v>20</v>
      </c>
      <c r="B13" s="13">
        <v>30444</v>
      </c>
      <c r="C13" s="13">
        <v>46320</v>
      </c>
      <c r="D13" s="13">
        <v>50534</v>
      </c>
      <c r="E13" s="13">
        <v>28659</v>
      </c>
      <c r="F13" s="13">
        <v>41386</v>
      </c>
      <c r="G13" s="13">
        <v>68094</v>
      </c>
      <c r="H13" s="13">
        <v>25152</v>
      </c>
      <c r="I13" s="13">
        <v>4982</v>
      </c>
      <c r="J13" s="13">
        <v>22444</v>
      </c>
      <c r="K13" s="11">
        <f t="shared" si="4"/>
        <v>318015</v>
      </c>
      <c r="L13" s="52"/>
      <c r="M13" s="53"/>
    </row>
    <row r="14" spans="1:12" ht="17.25" customHeight="1">
      <c r="A14" s="14" t="s">
        <v>21</v>
      </c>
      <c r="B14" s="13">
        <v>32156</v>
      </c>
      <c r="C14" s="13">
        <v>41699</v>
      </c>
      <c r="D14" s="13">
        <v>46163</v>
      </c>
      <c r="E14" s="13">
        <v>25443</v>
      </c>
      <c r="F14" s="13">
        <v>43932</v>
      </c>
      <c r="G14" s="13">
        <v>81871</v>
      </c>
      <c r="H14" s="13">
        <v>29302</v>
      </c>
      <c r="I14" s="13">
        <v>3492</v>
      </c>
      <c r="J14" s="13">
        <v>19938</v>
      </c>
      <c r="K14" s="11">
        <f t="shared" si="4"/>
        <v>323996</v>
      </c>
      <c r="L14" s="52"/>
    </row>
    <row r="15" spans="1:11" ht="17.25" customHeight="1">
      <c r="A15" s="14" t="s">
        <v>22</v>
      </c>
      <c r="B15" s="13">
        <v>1614</v>
      </c>
      <c r="C15" s="13">
        <v>2518</v>
      </c>
      <c r="D15" s="13">
        <v>1990</v>
      </c>
      <c r="E15" s="13">
        <v>1617</v>
      </c>
      <c r="F15" s="13">
        <v>1822</v>
      </c>
      <c r="G15" s="13">
        <v>2611</v>
      </c>
      <c r="H15" s="13">
        <v>2198</v>
      </c>
      <c r="I15" s="13">
        <v>247</v>
      </c>
      <c r="J15" s="13">
        <v>767</v>
      </c>
      <c r="K15" s="11">
        <f t="shared" si="4"/>
        <v>15384</v>
      </c>
    </row>
    <row r="16" spans="1:11" ht="17.25" customHeight="1">
      <c r="A16" s="15" t="s">
        <v>97</v>
      </c>
      <c r="B16" s="13">
        <f>B17+B18+B19</f>
        <v>25950</v>
      </c>
      <c r="C16" s="13">
        <f aca="true" t="shared" si="5" ref="C16:J16">C17+C18+C19</f>
        <v>34934</v>
      </c>
      <c r="D16" s="13">
        <f t="shared" si="5"/>
        <v>36083</v>
      </c>
      <c r="E16" s="13">
        <f t="shared" si="5"/>
        <v>19960</v>
      </c>
      <c r="F16" s="13">
        <f t="shared" si="5"/>
        <v>33154</v>
      </c>
      <c r="G16" s="13">
        <f t="shared" si="5"/>
        <v>50966</v>
      </c>
      <c r="H16" s="13">
        <f t="shared" si="5"/>
        <v>16998</v>
      </c>
      <c r="I16" s="13">
        <f t="shared" si="5"/>
        <v>3507</v>
      </c>
      <c r="J16" s="13">
        <f t="shared" si="5"/>
        <v>17278</v>
      </c>
      <c r="K16" s="11">
        <f t="shared" si="4"/>
        <v>238830</v>
      </c>
    </row>
    <row r="17" spans="1:11" ht="17.25" customHeight="1">
      <c r="A17" s="14" t="s">
        <v>98</v>
      </c>
      <c r="B17" s="13">
        <v>5880</v>
      </c>
      <c r="C17" s="13">
        <v>7983</v>
      </c>
      <c r="D17" s="13">
        <v>8432</v>
      </c>
      <c r="E17" s="13">
        <v>5068</v>
      </c>
      <c r="F17" s="13">
        <v>8387</v>
      </c>
      <c r="G17" s="13">
        <v>13324</v>
      </c>
      <c r="H17" s="13">
        <v>4528</v>
      </c>
      <c r="I17" s="13">
        <v>988</v>
      </c>
      <c r="J17" s="13">
        <v>3767</v>
      </c>
      <c r="K17" s="11">
        <f t="shared" si="4"/>
        <v>58357</v>
      </c>
    </row>
    <row r="18" spans="1:11" ht="17.25" customHeight="1">
      <c r="A18" s="14" t="s">
        <v>99</v>
      </c>
      <c r="B18" s="13">
        <v>2113</v>
      </c>
      <c r="C18" s="13">
        <v>2419</v>
      </c>
      <c r="D18" s="13">
        <v>3259</v>
      </c>
      <c r="E18" s="13">
        <v>1665</v>
      </c>
      <c r="F18" s="13">
        <v>3799</v>
      </c>
      <c r="G18" s="13">
        <v>7600</v>
      </c>
      <c r="H18" s="13">
        <v>1709</v>
      </c>
      <c r="I18" s="13">
        <v>299</v>
      </c>
      <c r="J18" s="13">
        <v>1573</v>
      </c>
      <c r="K18" s="11">
        <f t="shared" si="4"/>
        <v>24436</v>
      </c>
    </row>
    <row r="19" spans="1:11" ht="17.25" customHeight="1">
      <c r="A19" s="14" t="s">
        <v>100</v>
      </c>
      <c r="B19" s="13">
        <v>17957</v>
      </c>
      <c r="C19" s="13">
        <v>24532</v>
      </c>
      <c r="D19" s="13">
        <v>24392</v>
      </c>
      <c r="E19" s="13">
        <v>13227</v>
      </c>
      <c r="F19" s="13">
        <v>20968</v>
      </c>
      <c r="G19" s="13">
        <v>30042</v>
      </c>
      <c r="H19" s="13">
        <v>10761</v>
      </c>
      <c r="I19" s="13">
        <v>2220</v>
      </c>
      <c r="J19" s="13">
        <v>11938</v>
      </c>
      <c r="K19" s="11">
        <f t="shared" si="4"/>
        <v>156037</v>
      </c>
    </row>
    <row r="20" spans="1:11" ht="17.25" customHeight="1">
      <c r="A20" s="16" t="s">
        <v>23</v>
      </c>
      <c r="B20" s="11">
        <f>+B21+B22+B23</f>
        <v>49779</v>
      </c>
      <c r="C20" s="11">
        <f aca="true" t="shared" si="6" ref="C20:J20">+C21+C22+C23</f>
        <v>58001</v>
      </c>
      <c r="D20" s="11">
        <f t="shared" si="6"/>
        <v>74332</v>
      </c>
      <c r="E20" s="11">
        <f t="shared" si="6"/>
        <v>36745</v>
      </c>
      <c r="F20" s="11">
        <f t="shared" si="6"/>
        <v>78272</v>
      </c>
      <c r="G20" s="11">
        <f t="shared" si="6"/>
        <v>137018</v>
      </c>
      <c r="H20" s="11">
        <f t="shared" si="6"/>
        <v>35327</v>
      </c>
      <c r="I20" s="11">
        <f t="shared" si="6"/>
        <v>7500</v>
      </c>
      <c r="J20" s="11">
        <f t="shared" si="6"/>
        <v>29260</v>
      </c>
      <c r="K20" s="11">
        <f t="shared" si="4"/>
        <v>506234</v>
      </c>
    </row>
    <row r="21" spans="1:12" ht="17.25" customHeight="1">
      <c r="A21" s="12" t="s">
        <v>24</v>
      </c>
      <c r="B21" s="13">
        <v>27180</v>
      </c>
      <c r="C21" s="13">
        <v>34358</v>
      </c>
      <c r="D21" s="13">
        <v>44257</v>
      </c>
      <c r="E21" s="13">
        <v>22276</v>
      </c>
      <c r="F21" s="13">
        <v>43218</v>
      </c>
      <c r="G21" s="13">
        <v>67000</v>
      </c>
      <c r="H21" s="13">
        <v>19310</v>
      </c>
      <c r="I21" s="13">
        <v>4873</v>
      </c>
      <c r="J21" s="13">
        <v>17048</v>
      </c>
      <c r="K21" s="11">
        <f t="shared" si="4"/>
        <v>279520</v>
      </c>
      <c r="L21" s="52"/>
    </row>
    <row r="22" spans="1:12" ht="17.25" customHeight="1">
      <c r="A22" s="12" t="s">
        <v>25</v>
      </c>
      <c r="B22" s="13">
        <v>21833</v>
      </c>
      <c r="C22" s="13">
        <v>22672</v>
      </c>
      <c r="D22" s="13">
        <v>29085</v>
      </c>
      <c r="E22" s="13">
        <v>13947</v>
      </c>
      <c r="F22" s="13">
        <v>34088</v>
      </c>
      <c r="G22" s="13">
        <v>68526</v>
      </c>
      <c r="H22" s="13">
        <v>15314</v>
      </c>
      <c r="I22" s="13">
        <v>2523</v>
      </c>
      <c r="J22" s="13">
        <v>11885</v>
      </c>
      <c r="K22" s="11">
        <f t="shared" si="4"/>
        <v>219873</v>
      </c>
      <c r="L22" s="52"/>
    </row>
    <row r="23" spans="1:11" ht="17.25" customHeight="1">
      <c r="A23" s="12" t="s">
        <v>26</v>
      </c>
      <c r="B23" s="13">
        <v>766</v>
      </c>
      <c r="C23" s="13">
        <v>971</v>
      </c>
      <c r="D23" s="13">
        <v>990</v>
      </c>
      <c r="E23" s="13">
        <v>522</v>
      </c>
      <c r="F23" s="13">
        <v>966</v>
      </c>
      <c r="G23" s="13">
        <v>1492</v>
      </c>
      <c r="H23" s="13">
        <v>703</v>
      </c>
      <c r="I23" s="13">
        <v>104</v>
      </c>
      <c r="J23" s="13">
        <v>327</v>
      </c>
      <c r="K23" s="11">
        <f t="shared" si="4"/>
        <v>6841</v>
      </c>
    </row>
    <row r="24" spans="1:11" ht="17.25" customHeight="1">
      <c r="A24" s="16" t="s">
        <v>27</v>
      </c>
      <c r="B24" s="13">
        <v>24617</v>
      </c>
      <c r="C24" s="13">
        <v>37438</v>
      </c>
      <c r="D24" s="13">
        <v>46149</v>
      </c>
      <c r="E24" s="13">
        <v>23141</v>
      </c>
      <c r="F24" s="13">
        <v>30989</v>
      </c>
      <c r="G24" s="13">
        <v>39295</v>
      </c>
      <c r="H24" s="13">
        <v>14213</v>
      </c>
      <c r="I24" s="13">
        <v>6107</v>
      </c>
      <c r="J24" s="13">
        <v>21084</v>
      </c>
      <c r="K24" s="11">
        <f t="shared" si="4"/>
        <v>243033</v>
      </c>
    </row>
    <row r="25" spans="1:12" ht="17.25" customHeight="1">
      <c r="A25" s="12" t="s">
        <v>28</v>
      </c>
      <c r="B25" s="13">
        <v>15755</v>
      </c>
      <c r="C25" s="13">
        <v>23960</v>
      </c>
      <c r="D25" s="13">
        <v>29535</v>
      </c>
      <c r="E25" s="13">
        <v>14810</v>
      </c>
      <c r="F25" s="13">
        <v>19833</v>
      </c>
      <c r="G25" s="13">
        <v>25149</v>
      </c>
      <c r="H25" s="13">
        <v>9096</v>
      </c>
      <c r="I25" s="13">
        <v>3908</v>
      </c>
      <c r="J25" s="13">
        <v>13494</v>
      </c>
      <c r="K25" s="11">
        <f t="shared" si="4"/>
        <v>155540</v>
      </c>
      <c r="L25" s="52"/>
    </row>
    <row r="26" spans="1:12" ht="17.25" customHeight="1">
      <c r="A26" s="12" t="s">
        <v>29</v>
      </c>
      <c r="B26" s="13">
        <v>8862</v>
      </c>
      <c r="C26" s="13">
        <v>13478</v>
      </c>
      <c r="D26" s="13">
        <v>16614</v>
      </c>
      <c r="E26" s="13">
        <v>8331</v>
      </c>
      <c r="F26" s="13">
        <v>11156</v>
      </c>
      <c r="G26" s="13">
        <v>14146</v>
      </c>
      <c r="H26" s="13">
        <v>5117</v>
      </c>
      <c r="I26" s="13">
        <v>2199</v>
      </c>
      <c r="J26" s="13">
        <v>7590</v>
      </c>
      <c r="K26" s="11">
        <f t="shared" si="4"/>
        <v>87493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972</v>
      </c>
      <c r="I27" s="11">
        <v>0</v>
      </c>
      <c r="J27" s="11">
        <v>0</v>
      </c>
      <c r="K27" s="11">
        <f t="shared" si="4"/>
        <v>972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28049.3</v>
      </c>
      <c r="I35" s="19">
        <v>0</v>
      </c>
      <c r="J35" s="19">
        <v>0</v>
      </c>
      <c r="K35" s="23">
        <f>SUM(B35:J35)</f>
        <v>28049.3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493618.07999999996</v>
      </c>
      <c r="C47" s="22">
        <f aca="true" t="shared" si="11" ref="C47:H47">+C48+C57</f>
        <v>760539.71</v>
      </c>
      <c r="D47" s="22">
        <f t="shared" si="11"/>
        <v>967494.84</v>
      </c>
      <c r="E47" s="22">
        <f t="shared" si="11"/>
        <v>451815.06000000006</v>
      </c>
      <c r="F47" s="22">
        <f t="shared" si="11"/>
        <v>712659.96</v>
      </c>
      <c r="G47" s="22">
        <f t="shared" si="11"/>
        <v>992539.08</v>
      </c>
      <c r="H47" s="22">
        <f t="shared" si="11"/>
        <v>431305.57999999996</v>
      </c>
      <c r="I47" s="22">
        <f>+I48+I57</f>
        <v>139720.72</v>
      </c>
      <c r="J47" s="22">
        <f>+J48+J57</f>
        <v>363362.1</v>
      </c>
      <c r="K47" s="22">
        <f>SUM(B47:J47)</f>
        <v>5313055.129999999</v>
      </c>
    </row>
    <row r="48" spans="1:11" ht="17.25" customHeight="1">
      <c r="A48" s="16" t="s">
        <v>115</v>
      </c>
      <c r="B48" s="23">
        <f>SUM(B49:B56)</f>
        <v>475544.00999999995</v>
      </c>
      <c r="C48" s="23">
        <f aca="true" t="shared" si="12" ref="C48:J48">SUM(C49:C56)</f>
        <v>737637.52</v>
      </c>
      <c r="D48" s="23">
        <f t="shared" si="12"/>
        <v>942785.24</v>
      </c>
      <c r="E48" s="23">
        <f t="shared" si="12"/>
        <v>430047.97000000003</v>
      </c>
      <c r="F48" s="23">
        <f t="shared" si="12"/>
        <v>690024.76</v>
      </c>
      <c r="G48" s="23">
        <f t="shared" si="12"/>
        <v>963511.3099999999</v>
      </c>
      <c r="H48" s="23">
        <f t="shared" si="12"/>
        <v>411938.01999999996</v>
      </c>
      <c r="I48" s="23">
        <f t="shared" si="12"/>
        <v>139720.72</v>
      </c>
      <c r="J48" s="23">
        <f t="shared" si="12"/>
        <v>349737.63999999996</v>
      </c>
      <c r="K48" s="23">
        <f aca="true" t="shared" si="13" ref="K48:K57">SUM(B48:J48)</f>
        <v>5140947.189999999</v>
      </c>
    </row>
    <row r="49" spans="1:11" ht="17.25" customHeight="1">
      <c r="A49" s="34" t="s">
        <v>46</v>
      </c>
      <c r="B49" s="23">
        <f aca="true" t="shared" si="14" ref="B49:H49">ROUND(B30*B7,2)</f>
        <v>472331.67</v>
      </c>
      <c r="C49" s="23">
        <f t="shared" si="14"/>
        <v>731459.37</v>
      </c>
      <c r="D49" s="23">
        <f t="shared" si="14"/>
        <v>937815.74</v>
      </c>
      <c r="E49" s="23">
        <f t="shared" si="14"/>
        <v>427297.65</v>
      </c>
      <c r="F49" s="23">
        <f t="shared" si="14"/>
        <v>685922.62</v>
      </c>
      <c r="G49" s="23">
        <f t="shared" si="14"/>
        <v>957669.54</v>
      </c>
      <c r="H49" s="23">
        <f t="shared" si="14"/>
        <v>380823.36</v>
      </c>
      <c r="I49" s="23">
        <f>ROUND(I30*I7,2)</f>
        <v>138655</v>
      </c>
      <c r="J49" s="23">
        <f>ROUND(J30*J7,2)</f>
        <v>347520.6</v>
      </c>
      <c r="K49" s="23">
        <f t="shared" si="13"/>
        <v>5079495.55</v>
      </c>
    </row>
    <row r="50" spans="1:11" ht="17.25" customHeight="1">
      <c r="A50" s="34" t="s">
        <v>47</v>
      </c>
      <c r="B50" s="19">
        <v>0</v>
      </c>
      <c r="C50" s="23">
        <f>ROUND(C31*C7,2)</f>
        <v>1625.9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1625.9</v>
      </c>
    </row>
    <row r="51" spans="1:11" ht="17.25" customHeight="1">
      <c r="A51" s="67" t="s">
        <v>108</v>
      </c>
      <c r="B51" s="68">
        <f aca="true" t="shared" si="15" ref="B51:H51">ROUND(B32*B7,2)</f>
        <v>-879.34</v>
      </c>
      <c r="C51" s="68">
        <f t="shared" si="15"/>
        <v>-1221.47</v>
      </c>
      <c r="D51" s="68">
        <f t="shared" si="15"/>
        <v>-1416.26</v>
      </c>
      <c r="E51" s="68">
        <f t="shared" si="15"/>
        <v>-695.08</v>
      </c>
      <c r="F51" s="68">
        <f t="shared" si="15"/>
        <v>-1179.38</v>
      </c>
      <c r="G51" s="68">
        <f t="shared" si="15"/>
        <v>-1588.31</v>
      </c>
      <c r="H51" s="68">
        <f t="shared" si="15"/>
        <v>-649.68</v>
      </c>
      <c r="I51" s="19">
        <v>0</v>
      </c>
      <c r="J51" s="19">
        <v>0</v>
      </c>
      <c r="K51" s="68">
        <f>SUM(B51:J51)</f>
        <v>-7629.52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28049.3</v>
      </c>
      <c r="I53" s="31">
        <f>+I35</f>
        <v>0</v>
      </c>
      <c r="J53" s="31">
        <f>+J35</f>
        <v>0</v>
      </c>
      <c r="K53" s="23">
        <f t="shared" si="13"/>
        <v>28049.3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-27849.61</v>
      </c>
      <c r="C61" s="35">
        <f t="shared" si="16"/>
        <v>-126941.69</v>
      </c>
      <c r="D61" s="35">
        <f t="shared" si="16"/>
        <v>-128228.22</v>
      </c>
      <c r="E61" s="35">
        <f t="shared" si="16"/>
        <v>-77724.89</v>
      </c>
      <c r="F61" s="35">
        <f t="shared" si="16"/>
        <v>-26877.01000000001</v>
      </c>
      <c r="G61" s="35">
        <f t="shared" si="16"/>
        <v>-134896.46</v>
      </c>
      <c r="H61" s="35">
        <f t="shared" si="16"/>
        <v>-76962.86</v>
      </c>
      <c r="I61" s="35">
        <f t="shared" si="16"/>
        <v>-18687.25</v>
      </c>
      <c r="J61" s="35">
        <f t="shared" si="16"/>
        <v>-51222.58</v>
      </c>
      <c r="K61" s="35">
        <f>SUM(B61:J61)</f>
        <v>-669390.57</v>
      </c>
    </row>
    <row r="62" spans="1:11" ht="18.75" customHeight="1">
      <c r="A62" s="16" t="s">
        <v>77</v>
      </c>
      <c r="B62" s="35">
        <f aca="true" t="shared" si="17" ref="B62:J62">B63+B64+B65+B66+B67+B68</f>
        <v>-70813</v>
      </c>
      <c r="C62" s="35">
        <f t="shared" si="17"/>
        <v>-107802.2</v>
      </c>
      <c r="D62" s="35">
        <f t="shared" si="17"/>
        <v>-106400</v>
      </c>
      <c r="E62" s="35">
        <f t="shared" si="17"/>
        <v>-61503</v>
      </c>
      <c r="F62" s="35">
        <f t="shared" si="17"/>
        <v>-81232.6</v>
      </c>
      <c r="G62" s="35">
        <f t="shared" si="17"/>
        <v>-104135.2</v>
      </c>
      <c r="H62" s="35">
        <f t="shared" si="17"/>
        <v>-64873.6</v>
      </c>
      <c r="I62" s="35">
        <f t="shared" si="17"/>
        <v>-12080.2</v>
      </c>
      <c r="J62" s="35">
        <f t="shared" si="17"/>
        <v>-44718.4</v>
      </c>
      <c r="K62" s="35">
        <f aca="true" t="shared" si="18" ref="K62:K93">SUM(B62:J62)</f>
        <v>-653558.2</v>
      </c>
    </row>
    <row r="63" spans="1:11" ht="18.75" customHeight="1">
      <c r="A63" s="12" t="s">
        <v>78</v>
      </c>
      <c r="B63" s="35">
        <f>-ROUND(B9*$D$3,2)</f>
        <v>-70813</v>
      </c>
      <c r="C63" s="35">
        <f aca="true" t="shared" si="19" ref="C63:J63">-ROUND(C9*$D$3,2)</f>
        <v>-107802.2</v>
      </c>
      <c r="D63" s="35">
        <f t="shared" si="19"/>
        <v>-106400</v>
      </c>
      <c r="E63" s="35">
        <f t="shared" si="19"/>
        <v>-61503</v>
      </c>
      <c r="F63" s="35">
        <f t="shared" si="19"/>
        <v>-81232.6</v>
      </c>
      <c r="G63" s="35">
        <f t="shared" si="19"/>
        <v>-104135.2</v>
      </c>
      <c r="H63" s="35">
        <f t="shared" si="19"/>
        <v>-64873.6</v>
      </c>
      <c r="I63" s="35">
        <f t="shared" si="19"/>
        <v>-12080.2</v>
      </c>
      <c r="J63" s="35">
        <f t="shared" si="19"/>
        <v>-44718.4</v>
      </c>
      <c r="K63" s="35">
        <f t="shared" si="18"/>
        <v>-653558.2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82</v>
      </c>
      <c r="B69" s="68">
        <f aca="true" t="shared" si="20" ref="B69:J69">SUM(B70:B99)</f>
        <v>42963.39</v>
      </c>
      <c r="C69" s="68">
        <f t="shared" si="20"/>
        <v>-19139.49</v>
      </c>
      <c r="D69" s="68">
        <f t="shared" si="20"/>
        <v>-21828.22</v>
      </c>
      <c r="E69" s="68">
        <f t="shared" si="20"/>
        <v>-16221.89</v>
      </c>
      <c r="F69" s="68">
        <f t="shared" si="20"/>
        <v>54355.59</v>
      </c>
      <c r="G69" s="68">
        <f t="shared" si="20"/>
        <v>-30761.260000000002</v>
      </c>
      <c r="H69" s="68">
        <f t="shared" si="20"/>
        <v>-12089.259999999998</v>
      </c>
      <c r="I69" s="68">
        <f t="shared" si="20"/>
        <v>-6607.05</v>
      </c>
      <c r="J69" s="68">
        <f t="shared" si="20"/>
        <v>-6504.18</v>
      </c>
      <c r="K69" s="68">
        <f t="shared" si="18"/>
        <v>-15832.37000000001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-3750.06</v>
      </c>
      <c r="F93" s="19">
        <v>0</v>
      </c>
      <c r="G93" s="19">
        <v>0</v>
      </c>
      <c r="H93" s="19">
        <v>0</v>
      </c>
      <c r="I93" s="48">
        <v>-1760.48</v>
      </c>
      <c r="J93" s="48">
        <v>-6504.18</v>
      </c>
      <c r="K93" s="48">
        <f t="shared" si="18"/>
        <v>-12014.720000000001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15961.92</v>
      </c>
      <c r="C98" s="48">
        <v>-7478.37</v>
      </c>
      <c r="D98" s="48">
        <v>-8497.53</v>
      </c>
      <c r="E98" s="48">
        <v>-4552.5</v>
      </c>
      <c r="F98" s="48">
        <v>21862.53</v>
      </c>
      <c r="G98" s="48">
        <v>-12217.77</v>
      </c>
      <c r="H98" s="48">
        <v>-4207.86</v>
      </c>
      <c r="I98" s="48">
        <v>-870.42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465768.47</v>
      </c>
      <c r="C104" s="24">
        <f t="shared" si="21"/>
        <v>633598.02</v>
      </c>
      <c r="D104" s="24">
        <f t="shared" si="21"/>
        <v>839266.62</v>
      </c>
      <c r="E104" s="24">
        <f t="shared" si="21"/>
        <v>374090.17000000004</v>
      </c>
      <c r="F104" s="24">
        <f t="shared" si="21"/>
        <v>685782.95</v>
      </c>
      <c r="G104" s="24">
        <f t="shared" si="21"/>
        <v>857642.62</v>
      </c>
      <c r="H104" s="24">
        <f t="shared" si="21"/>
        <v>354342.72</v>
      </c>
      <c r="I104" s="24">
        <f>+I105+I106</f>
        <v>121033.47</v>
      </c>
      <c r="J104" s="24">
        <f>+J105+J106</f>
        <v>312139.51999999996</v>
      </c>
      <c r="K104" s="48">
        <f>SUM(B104:J104)</f>
        <v>4643664.559999999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447694.39999999997</v>
      </c>
      <c r="C105" s="24">
        <f t="shared" si="22"/>
        <v>610695.8300000001</v>
      </c>
      <c r="D105" s="24">
        <f t="shared" si="22"/>
        <v>814557.02</v>
      </c>
      <c r="E105" s="24">
        <f t="shared" si="22"/>
        <v>352323.08</v>
      </c>
      <c r="F105" s="24">
        <f t="shared" si="22"/>
        <v>663147.75</v>
      </c>
      <c r="G105" s="24">
        <f t="shared" si="22"/>
        <v>828614.85</v>
      </c>
      <c r="H105" s="24">
        <f t="shared" si="22"/>
        <v>334975.16</v>
      </c>
      <c r="I105" s="24">
        <f t="shared" si="22"/>
        <v>121033.47</v>
      </c>
      <c r="J105" s="24">
        <f t="shared" si="22"/>
        <v>298515.05999999994</v>
      </c>
      <c r="K105" s="48">
        <f>SUM(B105:J105)</f>
        <v>4471556.62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4643664.569999998</v>
      </c>
      <c r="L112" s="54"/>
    </row>
    <row r="113" spans="1:11" ht="18.75" customHeight="1">
      <c r="A113" s="26" t="s">
        <v>73</v>
      </c>
      <c r="B113" s="27">
        <v>58468.89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58468.89</v>
      </c>
    </row>
    <row r="114" spans="1:11" ht="18.75" customHeight="1">
      <c r="A114" s="26" t="s">
        <v>74</v>
      </c>
      <c r="B114" s="27">
        <v>407299.58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407299.58</v>
      </c>
    </row>
    <row r="115" spans="1:11" ht="18.75" customHeight="1">
      <c r="A115" s="26" t="s">
        <v>75</v>
      </c>
      <c r="B115" s="40">
        <v>0</v>
      </c>
      <c r="C115" s="27">
        <f>+C104</f>
        <v>633598.02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633598.02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839266.62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839266.62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374090.17000000004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374090.17000000004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130043.17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130043.17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242365.05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242365.05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40489.43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40489.43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272885.3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272885.3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252793.98</v>
      </c>
      <c r="H122" s="40">
        <v>0</v>
      </c>
      <c r="I122" s="40">
        <v>0</v>
      </c>
      <c r="J122" s="40">
        <v>0</v>
      </c>
      <c r="K122" s="41">
        <f t="shared" si="24"/>
        <v>252793.98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26702</v>
      </c>
      <c r="H123" s="40">
        <v>0</v>
      </c>
      <c r="I123" s="40">
        <v>0</v>
      </c>
      <c r="J123" s="40">
        <v>0</v>
      </c>
      <c r="K123" s="41">
        <f t="shared" si="24"/>
        <v>26702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130025.33</v>
      </c>
      <c r="H124" s="40">
        <v>0</v>
      </c>
      <c r="I124" s="40">
        <v>0</v>
      </c>
      <c r="J124" s="40">
        <v>0</v>
      </c>
      <c r="K124" s="41">
        <f t="shared" si="24"/>
        <v>130025.33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114930.52</v>
      </c>
      <c r="H125" s="40">
        <v>0</v>
      </c>
      <c r="I125" s="40">
        <v>0</v>
      </c>
      <c r="J125" s="40">
        <v>0</v>
      </c>
      <c r="K125" s="41">
        <f t="shared" si="24"/>
        <v>114930.52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333190.8</v>
      </c>
      <c r="H126" s="40">
        <v>0</v>
      </c>
      <c r="I126" s="40">
        <v>0</v>
      </c>
      <c r="J126" s="40">
        <v>0</v>
      </c>
      <c r="K126" s="41">
        <f t="shared" si="24"/>
        <v>333190.8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125312.52</v>
      </c>
      <c r="I127" s="40">
        <v>0</v>
      </c>
      <c r="J127" s="40">
        <v>0</v>
      </c>
      <c r="K127" s="41">
        <f t="shared" si="24"/>
        <v>125312.52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229030.2</v>
      </c>
      <c r="I128" s="40">
        <v>0</v>
      </c>
      <c r="J128" s="40">
        <v>0</v>
      </c>
      <c r="K128" s="41">
        <f t="shared" si="24"/>
        <v>229030.2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121033.47</v>
      </c>
      <c r="J129" s="40">
        <v>0</v>
      </c>
      <c r="K129" s="41">
        <f t="shared" si="24"/>
        <v>121033.47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312139.52</v>
      </c>
      <c r="K130" s="44">
        <f t="shared" si="24"/>
        <v>312139.52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2016-04-14T19:31:05Z</dcterms:modified>
  <cp:category/>
  <cp:version/>
  <cp:contentType/>
  <cp:contentStatus/>
</cp:coreProperties>
</file>