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<sst xmlns="http://schemas.openxmlformats.org/spreadsheetml/2006/main" count="137" uniqueCount="137">
  <si>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</si>
  <si>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</si>
  <si>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</si>
  <si>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</si>
  <si>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</si>
  <si>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</si>
  <si>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</si>
  <si>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</si>
  <si>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</si>
  <si>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</si>
  <si>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</si>
  <si>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</si>
  <si>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</si>
  <si>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</si>
  <si>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</si>
  <si>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</si>
  <si>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</si>
  <si>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</si>
  <si>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</si>
  <si>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</si>
  <si>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</si>
  <si>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</si>
  <si>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</si>
  <si>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</si>
  <si>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</si>
  <si>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</si>
  <si>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</si>
  <si>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</si>
  <si>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</si>
  <si>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</si>
  <si>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</si>
  <si>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</si>
  <si>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</si>
  <si>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</si>
  <si>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</si>
  <si>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</si>
  <si>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</si>
  <si>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</si>
  <si>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</si>
  <si>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</si>
  <si>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</si>
  <si>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</si>
  <si>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</si>
  <si>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</si>
  <si>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</si>
  <si>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</si>
  <si>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</si>
  <si>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</si>
  <si>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</si>
  <si>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</si>
  <si>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</si>
  <si>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</si>
  <si>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</si>
  <si>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</si>
  <si>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</si>
  <si>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</si>
  <si>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</si>
  <si>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</si>
  <si>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</si>
  <si>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</si>
  <si>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</si>
  <si>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</si>
  <si>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</si>
  <si>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</si>
  <si>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</si>
  <si>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</si>
  <si>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</si>
  <si>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</si>
  <si>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</si>
  <si>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</si>
  <si>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</si>
  <si>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</si>
  <si>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</si>
  <si>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</si>
  <si>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</si>
  <si>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</si>
  <si>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</si>
  <si>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</si>
  <si>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</si>
  <si>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</si>
  <si>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</si>
  <si>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</si>
  <si>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</si>
  <si>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</si>
  <si>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</si>
  <si>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</si>
  <si>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</si>
  <si>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</si>
  <si>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</si>
  <si>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</si>
  <si>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</si>
  <si>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</si>
  <si>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</si>
  <si>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</si>
  <si>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</si>
  <si>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</si>
  <si>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</si>
  <si>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</si>
  <si>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</si>
  <si>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</si>
  <si>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</si>
  <si>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</si>
  <si>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</si>
  <si>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</si>
  <si>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</si>
  <si>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</si>
  <si>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</si>
  <si>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</si>
  <si>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</si>
  <si>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</si>
  <si>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</si>
  <si>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</si>
  <si>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</si>
  <si>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</si>
  <si>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</si>
  <si>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</si>
  <si>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</si>
  <si>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</si>
  <si>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</si>
  <si>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</si>
  <si>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</si>
  <si>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</si>
  <si>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</si>
  <si>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</si>
  <si>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</si>
  <si>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</si>
  <si>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</si>
  <si>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</si>
  <si>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</si>
  <si>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</si>
  <si>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</si>
  <si>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OPERAÇÃO 08/04/16 - VENCIMENTO 15/04/16</t>
  </si>
  <si>
    <t>6.3. Revisão de Remuneração pelo Transporte Coletivo ¹</t>
  </si>
  <si>
    <t>6.4. Revisão de Remuneração pelo Serviço Atende ²</t>
  </si>
  <si>
    <t>Notas:</t>
  </si>
  <si>
    <t xml:space="preserve">     ¹ - Ajuste dos valores da energia para tração de janeiro/16 (Ambiental).</t>
  </si>
  <si>
    <t xml:space="preserve">     ² - Frota operacional de maio/15.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</si>
</sst>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174" fontId="32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633479</v>
      </c>
      <c r="C7" s="9">
        <f t="shared" si="0"/>
        <v>817543</v>
      </c>
      <c r="D7" s="9">
        <f t="shared" si="0"/>
        <v>855878</v>
      </c>
      <c r="E7" s="9">
        <f t="shared" si="0"/>
        <v>566404</v>
      </c>
      <c r="F7" s="9">
        <f t="shared" si="0"/>
        <v>760905</v>
      </c>
      <c r="G7" s="9">
        <f t="shared" si="0"/>
        <v>1264054</v>
      </c>
      <c r="H7" s="9">
        <f t="shared" si="0"/>
        <v>580992</v>
      </c>
      <c r="I7" s="9">
        <f t="shared" si="0"/>
        <v>128993</v>
      </c>
      <c r="J7" s="9">
        <f t="shared" si="0"/>
        <v>334822</v>
      </c>
      <c r="K7" s="9">
        <f t="shared" si="0"/>
        <v>5943070</v>
      </c>
      <c r="L7" s="51"/>
    </row>
    <row r="8" spans="1:11" ht="17.25" customHeight="1">
      <c r="A8" s="10" t="s">
        <v>101</v>
      </c>
      <c r="B8" s="11">
        <f>B9+B12+B16</f>
        <v>388433</v>
      </c>
      <c r="C8" s="11">
        <f aca="true" t="shared" si="1" ref="C8:J8">C9+C12+C16</f>
        <v>512651</v>
      </c>
      <c r="D8" s="11">
        <f t="shared" si="1"/>
        <v>504055</v>
      </c>
      <c r="E8" s="11">
        <f t="shared" si="1"/>
        <v>349055</v>
      </c>
      <c r="F8" s="11">
        <f t="shared" si="1"/>
        <v>451459</v>
      </c>
      <c r="G8" s="11">
        <f t="shared" si="1"/>
        <v>739695</v>
      </c>
      <c r="H8" s="11">
        <f t="shared" si="1"/>
        <v>373818</v>
      </c>
      <c r="I8" s="11">
        <f t="shared" si="1"/>
        <v>72238</v>
      </c>
      <c r="J8" s="11">
        <f t="shared" si="1"/>
        <v>198851</v>
      </c>
      <c r="K8" s="11">
        <f>SUM(B8:J8)</f>
        <v>3590255</v>
      </c>
    </row>
    <row r="9" spans="1:11" ht="17.25" customHeight="1">
      <c r="A9" s="15" t="s">
        <v>17</v>
      </c>
      <c r="B9" s="13">
        <f>+B10+B11</f>
        <v>43918</v>
      </c>
      <c r="C9" s="13">
        <f aca="true" t="shared" si="2" ref="C9:J9">+C10+C11</f>
        <v>62249</v>
      </c>
      <c r="D9" s="13">
        <f t="shared" si="2"/>
        <v>54385</v>
      </c>
      <c r="E9" s="13">
        <f t="shared" si="2"/>
        <v>40904</v>
      </c>
      <c r="F9" s="13">
        <f t="shared" si="2"/>
        <v>46947</v>
      </c>
      <c r="G9" s="13">
        <f t="shared" si="2"/>
        <v>62333</v>
      </c>
      <c r="H9" s="13">
        <f t="shared" si="2"/>
        <v>54842</v>
      </c>
      <c r="I9" s="13">
        <f t="shared" si="2"/>
        <v>9734</v>
      </c>
      <c r="J9" s="13">
        <f t="shared" si="2"/>
        <v>19739</v>
      </c>
      <c r="K9" s="11">
        <f>SUM(B9:J9)</f>
        <v>395051</v>
      </c>
    </row>
    <row r="10" spans="1:11" ht="17.25" customHeight="1">
      <c r="A10" s="29" t="s">
        <v>18</v>
      </c>
      <c r="B10" s="13">
        <v>43918</v>
      </c>
      <c r="C10" s="13">
        <v>62249</v>
      </c>
      <c r="D10" s="13">
        <v>54385</v>
      </c>
      <c r="E10" s="13">
        <v>40904</v>
      </c>
      <c r="F10" s="13">
        <v>46947</v>
      </c>
      <c r="G10" s="13">
        <v>62333</v>
      </c>
      <c r="H10" s="13">
        <v>54842</v>
      </c>
      <c r="I10" s="13">
        <v>9734</v>
      </c>
      <c r="J10" s="13">
        <v>19739</v>
      </c>
      <c r="K10" s="11">
        <f>SUM(B10:J10)</f>
        <v>395051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246752</v>
      </c>
      <c r="C12" s="17">
        <f t="shared" si="3"/>
        <v>325061</v>
      </c>
      <c r="D12" s="17">
        <f t="shared" si="3"/>
        <v>325255</v>
      </c>
      <c r="E12" s="17">
        <f t="shared" si="3"/>
        <v>227701</v>
      </c>
      <c r="F12" s="17">
        <f t="shared" si="3"/>
        <v>295860</v>
      </c>
      <c r="G12" s="17">
        <f t="shared" si="3"/>
        <v>505165</v>
      </c>
      <c r="H12" s="17">
        <f t="shared" si="3"/>
        <v>240373</v>
      </c>
      <c r="I12" s="17">
        <f t="shared" si="3"/>
        <v>44344</v>
      </c>
      <c r="J12" s="17">
        <f t="shared" si="3"/>
        <v>127152</v>
      </c>
      <c r="K12" s="11">
        <f aca="true" t="shared" si="4" ref="K12:K27">SUM(B12:J12)</f>
        <v>2337663</v>
      </c>
    </row>
    <row r="13" spans="1:13" ht="17.25" customHeight="1">
      <c r="A13" s="14" t="s">
        <v>20</v>
      </c>
      <c r="B13" s="13">
        <v>116705</v>
      </c>
      <c r="C13" s="13">
        <v>165002</v>
      </c>
      <c r="D13" s="13">
        <v>170309</v>
      </c>
      <c r="E13" s="13">
        <v>115629</v>
      </c>
      <c r="F13" s="13">
        <v>148506</v>
      </c>
      <c r="G13" s="13">
        <v>239650</v>
      </c>
      <c r="H13" s="13">
        <v>110138</v>
      </c>
      <c r="I13" s="13">
        <v>24404</v>
      </c>
      <c r="J13" s="13">
        <v>67267</v>
      </c>
      <c r="K13" s="11">
        <f t="shared" si="4"/>
        <v>1157610</v>
      </c>
      <c r="L13" s="51"/>
      <c r="M13" s="52"/>
    </row>
    <row r="14" spans="1:12" ht="17.25" customHeight="1">
      <c r="A14" s="14" t="s">
        <v>21</v>
      </c>
      <c r="B14" s="13">
        <v>119443</v>
      </c>
      <c r="C14" s="13">
        <v>144240</v>
      </c>
      <c r="D14" s="13">
        <v>143317</v>
      </c>
      <c r="E14" s="13">
        <v>102152</v>
      </c>
      <c r="F14" s="13">
        <v>137068</v>
      </c>
      <c r="G14" s="13">
        <v>249914</v>
      </c>
      <c r="H14" s="13">
        <v>113616</v>
      </c>
      <c r="I14" s="13">
        <v>17256</v>
      </c>
      <c r="J14" s="13">
        <v>56237</v>
      </c>
      <c r="K14" s="11">
        <f t="shared" si="4"/>
        <v>1083243</v>
      </c>
      <c r="L14" s="51"/>
    </row>
    <row r="15" spans="1:11" ht="17.25" customHeight="1">
      <c r="A15" s="14" t="s">
        <v>22</v>
      </c>
      <c r="B15" s="13">
        <v>10604</v>
      </c>
      <c r="C15" s="13">
        <v>15819</v>
      </c>
      <c r="D15" s="13">
        <v>11629</v>
      </c>
      <c r="E15" s="13">
        <v>9920</v>
      </c>
      <c r="F15" s="13">
        <v>10286</v>
      </c>
      <c r="G15" s="13">
        <v>15601</v>
      </c>
      <c r="H15" s="13">
        <v>16619</v>
      </c>
      <c r="I15" s="13">
        <v>2684</v>
      </c>
      <c r="J15" s="13">
        <v>3648</v>
      </c>
      <c r="K15" s="11">
        <f t="shared" si="4"/>
        <v>96810</v>
      </c>
    </row>
    <row r="16" spans="1:11" ht="17.25" customHeight="1">
      <c r="A16" s="15" t="s">
        <v>97</v>
      </c>
      <c r="B16" s="13">
        <f>B17+B18+B19</f>
        <v>97763</v>
      </c>
      <c r="C16" s="13">
        <f aca="true" t="shared" si="5" ref="C16:J16">C17+C18+C19</f>
        <v>125341</v>
      </c>
      <c r="D16" s="13">
        <f t="shared" si="5"/>
        <v>124415</v>
      </c>
      <c r="E16" s="13">
        <f t="shared" si="5"/>
        <v>80450</v>
      </c>
      <c r="F16" s="13">
        <f t="shared" si="5"/>
        <v>108652</v>
      </c>
      <c r="G16" s="13">
        <f t="shared" si="5"/>
        <v>172197</v>
      </c>
      <c r="H16" s="13">
        <f t="shared" si="5"/>
        <v>78603</v>
      </c>
      <c r="I16" s="13">
        <f t="shared" si="5"/>
        <v>18160</v>
      </c>
      <c r="J16" s="13">
        <f t="shared" si="5"/>
        <v>51960</v>
      </c>
      <c r="K16" s="11">
        <f t="shared" si="4"/>
        <v>857541</v>
      </c>
    </row>
    <row r="17" spans="1:11" ht="17.25" customHeight="1">
      <c r="A17" s="14" t="s">
        <v>98</v>
      </c>
      <c r="B17" s="13">
        <v>19227</v>
      </c>
      <c r="C17" s="13">
        <v>25533</v>
      </c>
      <c r="D17" s="13">
        <v>24254</v>
      </c>
      <c r="E17" s="13">
        <v>17215</v>
      </c>
      <c r="F17" s="13">
        <v>25189</v>
      </c>
      <c r="G17" s="13">
        <v>42496</v>
      </c>
      <c r="H17" s="13">
        <v>18422</v>
      </c>
      <c r="I17" s="13">
        <v>4121</v>
      </c>
      <c r="J17" s="13">
        <v>9697</v>
      </c>
      <c r="K17" s="11">
        <f t="shared" si="4"/>
        <v>186154</v>
      </c>
    </row>
    <row r="18" spans="1:11" ht="17.25" customHeight="1">
      <c r="A18" s="14" t="s">
        <v>99</v>
      </c>
      <c r="B18" s="13">
        <v>6691</v>
      </c>
      <c r="C18" s="13">
        <v>6595</v>
      </c>
      <c r="D18" s="13">
        <v>8697</v>
      </c>
      <c r="E18" s="13">
        <v>5631</v>
      </c>
      <c r="F18" s="13">
        <v>9979</v>
      </c>
      <c r="G18" s="13">
        <v>18160</v>
      </c>
      <c r="H18" s="13">
        <v>4902</v>
      </c>
      <c r="I18" s="13">
        <v>1082</v>
      </c>
      <c r="J18" s="13">
        <v>3858</v>
      </c>
      <c r="K18" s="11">
        <f t="shared" si="4"/>
        <v>65595</v>
      </c>
    </row>
    <row r="19" spans="1:11" ht="17.25" customHeight="1">
      <c r="A19" s="14" t="s">
        <v>100</v>
      </c>
      <c r="B19" s="13">
        <v>71845</v>
      </c>
      <c r="C19" s="13">
        <v>93213</v>
      </c>
      <c r="D19" s="13">
        <v>91464</v>
      </c>
      <c r="E19" s="13">
        <v>57604</v>
      </c>
      <c r="F19" s="13">
        <v>73484</v>
      </c>
      <c r="G19" s="13">
        <v>111541</v>
      </c>
      <c r="H19" s="13">
        <v>55279</v>
      </c>
      <c r="I19" s="13">
        <v>12957</v>
      </c>
      <c r="J19" s="13">
        <v>38405</v>
      </c>
      <c r="K19" s="11">
        <f t="shared" si="4"/>
        <v>605792</v>
      </c>
    </row>
    <row r="20" spans="1:11" ht="17.25" customHeight="1">
      <c r="A20" s="16" t="s">
        <v>23</v>
      </c>
      <c r="B20" s="11">
        <f>+B21+B22+B23</f>
        <v>177640</v>
      </c>
      <c r="C20" s="11">
        <f aca="true" t="shared" si="6" ref="C20:J20">+C21+C22+C23</f>
        <v>201315</v>
      </c>
      <c r="D20" s="11">
        <f t="shared" si="6"/>
        <v>230663</v>
      </c>
      <c r="E20" s="11">
        <f t="shared" si="6"/>
        <v>145480</v>
      </c>
      <c r="F20" s="11">
        <f t="shared" si="6"/>
        <v>226641</v>
      </c>
      <c r="G20" s="11">
        <f t="shared" si="6"/>
        <v>416636</v>
      </c>
      <c r="H20" s="11">
        <f t="shared" si="6"/>
        <v>146877</v>
      </c>
      <c r="I20" s="11">
        <f t="shared" si="6"/>
        <v>35679</v>
      </c>
      <c r="J20" s="11">
        <f t="shared" si="6"/>
        <v>85735</v>
      </c>
      <c r="K20" s="11">
        <f t="shared" si="4"/>
        <v>1666666</v>
      </c>
    </row>
    <row r="21" spans="1:12" ht="17.25" customHeight="1">
      <c r="A21" s="12" t="s">
        <v>24</v>
      </c>
      <c r="B21" s="13">
        <v>93742</v>
      </c>
      <c r="C21" s="13">
        <v>117278</v>
      </c>
      <c r="D21" s="13">
        <v>136264</v>
      </c>
      <c r="E21" s="13">
        <v>83334</v>
      </c>
      <c r="F21" s="13">
        <v>128567</v>
      </c>
      <c r="G21" s="13">
        <v>217439</v>
      </c>
      <c r="H21" s="13">
        <v>80890</v>
      </c>
      <c r="I21" s="13">
        <v>21886</v>
      </c>
      <c r="J21" s="13">
        <v>50013</v>
      </c>
      <c r="K21" s="11">
        <f t="shared" si="4"/>
        <v>929413</v>
      </c>
      <c r="L21" s="51"/>
    </row>
    <row r="22" spans="1:12" ht="17.25" customHeight="1">
      <c r="A22" s="12" t="s">
        <v>25</v>
      </c>
      <c r="B22" s="13">
        <v>79016</v>
      </c>
      <c r="C22" s="13">
        <v>78235</v>
      </c>
      <c r="D22" s="13">
        <v>89273</v>
      </c>
      <c r="E22" s="13">
        <v>58499</v>
      </c>
      <c r="F22" s="13">
        <v>93535</v>
      </c>
      <c r="G22" s="13">
        <v>191343</v>
      </c>
      <c r="H22" s="13">
        <v>60430</v>
      </c>
      <c r="I22" s="13">
        <v>12762</v>
      </c>
      <c r="J22" s="13">
        <v>33967</v>
      </c>
      <c r="K22" s="11">
        <f t="shared" si="4"/>
        <v>697060</v>
      </c>
      <c r="L22" s="51"/>
    </row>
    <row r="23" spans="1:11" ht="17.25" customHeight="1">
      <c r="A23" s="12" t="s">
        <v>26</v>
      </c>
      <c r="B23" s="13">
        <v>4882</v>
      </c>
      <c r="C23" s="13">
        <v>5802</v>
      </c>
      <c r="D23" s="13">
        <v>5126</v>
      </c>
      <c r="E23" s="13">
        <v>3647</v>
      </c>
      <c r="F23" s="13">
        <v>4539</v>
      </c>
      <c r="G23" s="13">
        <v>7854</v>
      </c>
      <c r="H23" s="13">
        <v>5557</v>
      </c>
      <c r="I23" s="13">
        <v>1031</v>
      </c>
      <c r="J23" s="13">
        <v>1755</v>
      </c>
      <c r="K23" s="11">
        <f t="shared" si="4"/>
        <v>40193</v>
      </c>
    </row>
    <row r="24" spans="1:11" ht="17.25" customHeight="1">
      <c r="A24" s="16" t="s">
        <v>27</v>
      </c>
      <c r="B24" s="13">
        <v>67406</v>
      </c>
      <c r="C24" s="13">
        <v>103577</v>
      </c>
      <c r="D24" s="13">
        <v>121160</v>
      </c>
      <c r="E24" s="13">
        <v>71869</v>
      </c>
      <c r="F24" s="13">
        <v>82805</v>
      </c>
      <c r="G24" s="13">
        <v>107723</v>
      </c>
      <c r="H24" s="13">
        <v>51864</v>
      </c>
      <c r="I24" s="13">
        <v>21076</v>
      </c>
      <c r="J24" s="13">
        <v>50236</v>
      </c>
      <c r="K24" s="11">
        <f t="shared" si="4"/>
        <v>677716</v>
      </c>
    </row>
    <row r="25" spans="1:12" ht="17.25" customHeight="1">
      <c r="A25" s="12" t="s">
        <v>28</v>
      </c>
      <c r="B25" s="13">
        <v>43140</v>
      </c>
      <c r="C25" s="13">
        <v>66289</v>
      </c>
      <c r="D25" s="13">
        <v>77542</v>
      </c>
      <c r="E25" s="13">
        <v>45996</v>
      </c>
      <c r="F25" s="13">
        <v>52995</v>
      </c>
      <c r="G25" s="13">
        <v>68943</v>
      </c>
      <c r="H25" s="13">
        <v>33193</v>
      </c>
      <c r="I25" s="13">
        <v>13489</v>
      </c>
      <c r="J25" s="13">
        <v>32151</v>
      </c>
      <c r="K25" s="11">
        <f t="shared" si="4"/>
        <v>433738</v>
      </c>
      <c r="L25" s="51"/>
    </row>
    <row r="26" spans="1:12" ht="17.25" customHeight="1">
      <c r="A26" s="12" t="s">
        <v>29</v>
      </c>
      <c r="B26" s="13">
        <v>24266</v>
      </c>
      <c r="C26" s="13">
        <v>37288</v>
      </c>
      <c r="D26" s="13">
        <v>43618</v>
      </c>
      <c r="E26" s="13">
        <v>25873</v>
      </c>
      <c r="F26" s="13">
        <v>29810</v>
      </c>
      <c r="G26" s="13">
        <v>38780</v>
      </c>
      <c r="H26" s="13">
        <v>18671</v>
      </c>
      <c r="I26" s="13">
        <v>7587</v>
      </c>
      <c r="J26" s="13">
        <v>18085</v>
      </c>
      <c r="K26" s="11">
        <f t="shared" si="4"/>
        <v>243978</v>
      </c>
      <c r="L26" s="51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8433</v>
      </c>
      <c r="I27" s="11">
        <v>0</v>
      </c>
      <c r="J27" s="11">
        <v>0</v>
      </c>
      <c r="K27" s="11">
        <f t="shared" si="4"/>
        <v>8433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8">
        <f>SUM(B30:B33)</f>
        <v>2.5735</v>
      </c>
      <c r="C29" s="58">
        <f aca="true" t="shared" si="7" ref="C29:J29">SUM(C30:C33)</f>
        <v>2.9359224</v>
      </c>
      <c r="D29" s="58">
        <f t="shared" si="7"/>
        <v>3.3059000000000003</v>
      </c>
      <c r="E29" s="58">
        <f t="shared" si="7"/>
        <v>2.8112195499999997</v>
      </c>
      <c r="F29" s="58">
        <f t="shared" si="7"/>
        <v>2.7287999999999997</v>
      </c>
      <c r="G29" s="58">
        <f t="shared" si="7"/>
        <v>2.3476000000000004</v>
      </c>
      <c r="H29" s="58">
        <f t="shared" si="7"/>
        <v>2.6918</v>
      </c>
      <c r="I29" s="58">
        <f t="shared" si="7"/>
        <v>4.7789</v>
      </c>
      <c r="J29" s="58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5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106</v>
      </c>
      <c r="B32" s="60">
        <v>-0.0048</v>
      </c>
      <c r="C32" s="60">
        <v>-0.0049</v>
      </c>
      <c r="D32" s="60">
        <v>-0.005</v>
      </c>
      <c r="E32" s="60">
        <v>-0.00458045</v>
      </c>
      <c r="F32" s="60">
        <v>-0.0047</v>
      </c>
      <c r="G32" s="60">
        <v>-0.0039</v>
      </c>
      <c r="H32" s="60">
        <v>-0.0046</v>
      </c>
      <c r="I32" s="11">
        <v>0</v>
      </c>
      <c r="J32" s="11">
        <v>0</v>
      </c>
      <c r="K32" s="61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7931.46</v>
      </c>
      <c r="I35" s="19">
        <v>0</v>
      </c>
      <c r="J35" s="19">
        <v>0</v>
      </c>
      <c r="K35" s="23">
        <f>SUM(B35:J35)</f>
        <v>7931.46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2" t="s">
        <v>105</v>
      </c>
      <c r="B43" s="63">
        <f>ROUND(B44*B45,2)</f>
        <v>4091.68</v>
      </c>
      <c r="C43" s="63">
        <f>ROUND(C44*C45,2)</f>
        <v>5773.72</v>
      </c>
      <c r="D43" s="63">
        <f aca="true" t="shared" si="10" ref="D43:J43">ROUND(D44*D45,2)</f>
        <v>6385.76</v>
      </c>
      <c r="E43" s="63">
        <f t="shared" si="10"/>
        <v>3445.4</v>
      </c>
      <c r="F43" s="63">
        <f t="shared" si="10"/>
        <v>5281.52</v>
      </c>
      <c r="G43" s="63">
        <f t="shared" si="10"/>
        <v>7430.08</v>
      </c>
      <c r="H43" s="63">
        <f t="shared" si="10"/>
        <v>3715.04</v>
      </c>
      <c r="I43" s="63">
        <f t="shared" si="10"/>
        <v>1065.72</v>
      </c>
      <c r="J43" s="63">
        <f t="shared" si="10"/>
        <v>2217.04</v>
      </c>
      <c r="K43" s="63">
        <f t="shared" si="9"/>
        <v>39405.96000000001</v>
      </c>
    </row>
    <row r="44" spans="1:11" ht="17.25" customHeight="1">
      <c r="A44" s="64" t="s">
        <v>43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9"/>
        <v>9207</v>
      </c>
    </row>
    <row r="45" spans="1:12" ht="17.25" customHeight="1">
      <c r="A45" s="64" t="s">
        <v>44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1652423.96</v>
      </c>
      <c r="C47" s="22">
        <f aca="true" t="shared" si="11" ref="C47:H47">+C48+C57</f>
        <v>2428918.71</v>
      </c>
      <c r="D47" s="22">
        <f t="shared" si="11"/>
        <v>2860542.44</v>
      </c>
      <c r="E47" s="22">
        <f t="shared" si="11"/>
        <v>1617498.48</v>
      </c>
      <c r="F47" s="22">
        <f t="shared" si="11"/>
        <v>2104274.29</v>
      </c>
      <c r="G47" s="22">
        <f t="shared" si="11"/>
        <v>3003951.02</v>
      </c>
      <c r="H47" s="22">
        <f t="shared" si="11"/>
        <v>1594928.33</v>
      </c>
      <c r="I47" s="22">
        <f>+I48+I57</f>
        <v>617510.37</v>
      </c>
      <c r="J47" s="22">
        <f>+J48+J57</f>
        <v>965396.69</v>
      </c>
      <c r="K47" s="22">
        <f>SUM(B47:J47)</f>
        <v>16845444.29</v>
      </c>
    </row>
    <row r="48" spans="1:11" ht="17.25" customHeight="1">
      <c r="A48" s="16" t="s">
        <v>114</v>
      </c>
      <c r="B48" s="23">
        <f>SUM(B49:B56)</f>
        <v>1634349.89</v>
      </c>
      <c r="C48" s="23">
        <f aca="true" t="shared" si="12" ref="C48:J48">SUM(C49:C56)</f>
        <v>2406016.52</v>
      </c>
      <c r="D48" s="23">
        <f t="shared" si="12"/>
        <v>2835832.84</v>
      </c>
      <c r="E48" s="23">
        <f t="shared" si="12"/>
        <v>1595731.39</v>
      </c>
      <c r="F48" s="23">
        <f t="shared" si="12"/>
        <v>2081639.09</v>
      </c>
      <c r="G48" s="23">
        <f t="shared" si="12"/>
        <v>2974923.25</v>
      </c>
      <c r="H48" s="23">
        <f t="shared" si="12"/>
        <v>1575560.77</v>
      </c>
      <c r="I48" s="23">
        <f t="shared" si="12"/>
        <v>617510.37</v>
      </c>
      <c r="J48" s="23">
        <f t="shared" si="12"/>
        <v>951772.23</v>
      </c>
      <c r="K48" s="23">
        <f aca="true" t="shared" si="13" ref="K48:K57">SUM(B48:J48)</f>
        <v>16673336.35</v>
      </c>
    </row>
    <row r="49" spans="1:11" ht="17.25" customHeight="1">
      <c r="A49" s="34" t="s">
        <v>46</v>
      </c>
      <c r="B49" s="23">
        <f aca="true" t="shared" si="14" ref="B49:H49">ROUND(B30*B7,2)</f>
        <v>1633298.91</v>
      </c>
      <c r="C49" s="23">
        <f t="shared" si="14"/>
        <v>2398916.42</v>
      </c>
      <c r="D49" s="23">
        <f t="shared" si="14"/>
        <v>2833726.47</v>
      </c>
      <c r="E49" s="23">
        <f t="shared" si="14"/>
        <v>1594880.38</v>
      </c>
      <c r="F49" s="23">
        <f t="shared" si="14"/>
        <v>2079933.82</v>
      </c>
      <c r="G49" s="23">
        <f t="shared" si="14"/>
        <v>2972422.98</v>
      </c>
      <c r="H49" s="23">
        <f t="shared" si="14"/>
        <v>1566586.83</v>
      </c>
      <c r="I49" s="23">
        <f>ROUND(I30*I7,2)</f>
        <v>616444.65</v>
      </c>
      <c r="J49" s="23">
        <f>ROUND(J30*J7,2)</f>
        <v>949555.19</v>
      </c>
      <c r="K49" s="23">
        <f t="shared" si="13"/>
        <v>16645765.65</v>
      </c>
    </row>
    <row r="50" spans="1:11" ht="17.25" customHeight="1">
      <c r="A50" s="34" t="s">
        <v>47</v>
      </c>
      <c r="B50" s="19">
        <v>0</v>
      </c>
      <c r="C50" s="23">
        <f>ROUND(C31*C7,2)</f>
        <v>5332.34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5332.34</v>
      </c>
    </row>
    <row r="51" spans="1:11" ht="17.25" customHeight="1">
      <c r="A51" s="66" t="s">
        <v>107</v>
      </c>
      <c r="B51" s="67">
        <f aca="true" t="shared" si="15" ref="B51:H51">ROUND(B32*B7,2)</f>
        <v>-3040.7</v>
      </c>
      <c r="C51" s="67">
        <f t="shared" si="15"/>
        <v>-4005.96</v>
      </c>
      <c r="D51" s="67">
        <f t="shared" si="15"/>
        <v>-4279.39</v>
      </c>
      <c r="E51" s="67">
        <f t="shared" si="15"/>
        <v>-2594.39</v>
      </c>
      <c r="F51" s="67">
        <f t="shared" si="15"/>
        <v>-3576.25</v>
      </c>
      <c r="G51" s="67">
        <f t="shared" si="15"/>
        <v>-4929.81</v>
      </c>
      <c r="H51" s="67">
        <f t="shared" si="15"/>
        <v>-2672.56</v>
      </c>
      <c r="I51" s="19">
        <v>0</v>
      </c>
      <c r="J51" s="19">
        <v>0</v>
      </c>
      <c r="K51" s="67">
        <f>SUM(B51:J51)</f>
        <v>-25099.06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7931.46</v>
      </c>
      <c r="I53" s="31">
        <f>+I35</f>
        <v>0</v>
      </c>
      <c r="J53" s="31">
        <f>+J35</f>
        <v>0</v>
      </c>
      <c r="K53" s="23">
        <f t="shared" si="13"/>
        <v>7931.46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113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-189169.62</v>
      </c>
      <c r="C61" s="35">
        <f t="shared" si="16"/>
        <v>-330460.9600000001</v>
      </c>
      <c r="D61" s="35">
        <f t="shared" si="16"/>
        <v>-389787.92000000004</v>
      </c>
      <c r="E61" s="35">
        <f t="shared" si="16"/>
        <v>-378683.83</v>
      </c>
      <c r="F61" s="35">
        <f t="shared" si="16"/>
        <v>-259969.77000000002</v>
      </c>
      <c r="G61" s="35">
        <f t="shared" si="16"/>
        <v>-455318.43</v>
      </c>
      <c r="H61" s="35">
        <f t="shared" si="16"/>
        <v>-296464.81</v>
      </c>
      <c r="I61" s="35">
        <f t="shared" si="16"/>
        <v>-348585.02</v>
      </c>
      <c r="J61" s="35">
        <f t="shared" si="16"/>
        <v>-117269.94</v>
      </c>
      <c r="K61" s="35">
        <f>SUM(B61:J61)</f>
        <v>-2765710.3</v>
      </c>
    </row>
    <row r="62" spans="1:11" ht="18.75" customHeight="1">
      <c r="A62" s="16" t="s">
        <v>77</v>
      </c>
      <c r="B62" s="35">
        <f aca="true" t="shared" si="17" ref="B62:J62">B63+B64+B65+B66+B67+B68</f>
        <v>-231582.43</v>
      </c>
      <c r="C62" s="35">
        <f t="shared" si="17"/>
        <v>-246848.41000000003</v>
      </c>
      <c r="D62" s="35">
        <f t="shared" si="17"/>
        <v>-239841.69999999998</v>
      </c>
      <c r="E62" s="35">
        <f t="shared" si="17"/>
        <v>-300289.95</v>
      </c>
      <c r="F62" s="35">
        <f t="shared" si="17"/>
        <v>-268269.95</v>
      </c>
      <c r="G62" s="35">
        <f t="shared" si="17"/>
        <v>-315628.42</v>
      </c>
      <c r="H62" s="35">
        <f t="shared" si="17"/>
        <v>-208407.2</v>
      </c>
      <c r="I62" s="35">
        <f t="shared" si="17"/>
        <v>-36989.2</v>
      </c>
      <c r="J62" s="35">
        <f t="shared" si="17"/>
        <v>-75008.2</v>
      </c>
      <c r="K62" s="35">
        <f aca="true" t="shared" si="18" ref="K62:K93">SUM(B62:J62)</f>
        <v>-1922865.4599999997</v>
      </c>
    </row>
    <row r="63" spans="1:11" ht="18.75" customHeight="1">
      <c r="A63" s="12" t="s">
        <v>78</v>
      </c>
      <c r="B63" s="35">
        <f>-ROUND(B9*$D$3,2)</f>
        <v>-166888.4</v>
      </c>
      <c r="C63" s="35">
        <f aca="true" t="shared" si="19" ref="C63:J63">-ROUND(C9*$D$3,2)</f>
        <v>-236546.2</v>
      </c>
      <c r="D63" s="35">
        <f t="shared" si="19"/>
        <v>-206663</v>
      </c>
      <c r="E63" s="35">
        <f t="shared" si="19"/>
        <v>-155435.2</v>
      </c>
      <c r="F63" s="35">
        <f t="shared" si="19"/>
        <v>-178398.6</v>
      </c>
      <c r="G63" s="35">
        <f t="shared" si="19"/>
        <v>-236865.4</v>
      </c>
      <c r="H63" s="35">
        <f t="shared" si="19"/>
        <v>-208399.6</v>
      </c>
      <c r="I63" s="35">
        <f t="shared" si="19"/>
        <v>-36989.2</v>
      </c>
      <c r="J63" s="35">
        <f t="shared" si="19"/>
        <v>-75008.2</v>
      </c>
      <c r="K63" s="35">
        <f t="shared" si="18"/>
        <v>-1501193.8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-1588.4</v>
      </c>
      <c r="C65" s="35">
        <v>-285</v>
      </c>
      <c r="D65" s="35">
        <v>-516.8</v>
      </c>
      <c r="E65" s="35">
        <v>-1546.6</v>
      </c>
      <c r="F65" s="35">
        <v>-414.2</v>
      </c>
      <c r="G65" s="35">
        <v>-285</v>
      </c>
      <c r="H65" s="19">
        <v>0</v>
      </c>
      <c r="I65" s="19">
        <v>0</v>
      </c>
      <c r="J65" s="19">
        <v>0</v>
      </c>
      <c r="K65" s="35">
        <f t="shared" si="18"/>
        <v>-4636</v>
      </c>
    </row>
    <row r="66" spans="1:11" ht="18.75" customHeight="1">
      <c r="A66" s="12" t="s">
        <v>108</v>
      </c>
      <c r="B66" s="35">
        <v>-1987.4</v>
      </c>
      <c r="C66" s="35">
        <v>-1269.2</v>
      </c>
      <c r="D66" s="35">
        <v>-79.8</v>
      </c>
      <c r="E66" s="35">
        <v>-1109.6</v>
      </c>
      <c r="F66" s="35">
        <v>-133</v>
      </c>
      <c r="G66" s="35">
        <v>-266</v>
      </c>
      <c r="H66" s="19">
        <v>0</v>
      </c>
      <c r="I66" s="19">
        <v>0</v>
      </c>
      <c r="J66" s="19">
        <v>0</v>
      </c>
      <c r="K66" s="35">
        <f t="shared" si="18"/>
        <v>-4845</v>
      </c>
    </row>
    <row r="67" spans="1:11" ht="18.75" customHeight="1">
      <c r="A67" s="12" t="s">
        <v>55</v>
      </c>
      <c r="B67" s="35">
        <v>-61028.23</v>
      </c>
      <c r="C67" s="35">
        <v>-8703.01</v>
      </c>
      <c r="D67" s="35">
        <v>-32492.1</v>
      </c>
      <c r="E67" s="35">
        <v>-142198.55</v>
      </c>
      <c r="F67" s="35">
        <v>-89324.15</v>
      </c>
      <c r="G67" s="35">
        <v>-78212.02</v>
      </c>
      <c r="H67" s="35">
        <v>-7.6</v>
      </c>
      <c r="I67" s="19">
        <v>0</v>
      </c>
      <c r="J67" s="19">
        <v>0</v>
      </c>
      <c r="K67" s="35">
        <f t="shared" si="18"/>
        <v>-411965.66</v>
      </c>
    </row>
    <row r="68" spans="1:11" ht="18.75" customHeight="1">
      <c r="A68" s="12" t="s">
        <v>56</v>
      </c>
      <c r="B68" s="35">
        <v>-90</v>
      </c>
      <c r="C68" s="19">
        <v>-45</v>
      </c>
      <c r="D68" s="35">
        <v>-90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s="73" customFormat="1" ht="18.75" customHeight="1">
      <c r="A69" s="64" t="s">
        <v>82</v>
      </c>
      <c r="B69" s="67">
        <f aca="true" t="shared" si="20" ref="B69:J69">SUM(B70:B99)</f>
        <v>60608.78</v>
      </c>
      <c r="C69" s="67">
        <f t="shared" si="20"/>
        <v>-78994.9</v>
      </c>
      <c r="D69" s="67">
        <f t="shared" si="20"/>
        <v>-137109.2</v>
      </c>
      <c r="E69" s="67">
        <f t="shared" si="20"/>
        <v>-69261.89</v>
      </c>
      <c r="F69" s="67">
        <f t="shared" si="20"/>
        <v>25236.790000000008</v>
      </c>
      <c r="G69" s="67">
        <f t="shared" si="20"/>
        <v>-115150.2</v>
      </c>
      <c r="H69" s="67">
        <f t="shared" si="20"/>
        <v>-70963.34999999999</v>
      </c>
      <c r="I69" s="67">
        <f t="shared" si="20"/>
        <v>-74045.68</v>
      </c>
      <c r="J69" s="67">
        <f t="shared" si="20"/>
        <v>-31025.309999999998</v>
      </c>
      <c r="K69" s="67">
        <f t="shared" si="18"/>
        <v>-490704.95999999996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7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6">
        <v>-2191.36</v>
      </c>
      <c r="J72" s="19">
        <v>0</v>
      </c>
      <c r="K72" s="67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7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7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67">
        <v>-8894</v>
      </c>
      <c r="C76" s="67">
        <v>-21301.58</v>
      </c>
      <c r="D76" s="67">
        <v>-77771.78</v>
      </c>
      <c r="E76" s="67">
        <v>-16668.3</v>
      </c>
      <c r="F76" s="67">
        <v>-56511.45</v>
      </c>
      <c r="G76" s="67">
        <v>-28830</v>
      </c>
      <c r="H76" s="67">
        <v>-31286.58</v>
      </c>
      <c r="I76" s="67">
        <v>-8280</v>
      </c>
      <c r="J76" s="67">
        <v>-3150</v>
      </c>
      <c r="K76" s="67">
        <f t="shared" si="18"/>
        <v>-252693.69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5"/>
    </row>
    <row r="92" spans="1:12" ht="18.75" customHeight="1">
      <c r="A92" s="12" t="s">
        <v>112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7">
        <v>-13425.24</v>
      </c>
      <c r="F93" s="19">
        <v>0</v>
      </c>
      <c r="G93" s="19">
        <v>0</v>
      </c>
      <c r="H93" s="19">
        <v>0</v>
      </c>
      <c r="I93" s="47">
        <v>-7780.63</v>
      </c>
      <c r="J93" s="47">
        <v>-17280.6</v>
      </c>
      <c r="K93" s="47">
        <f t="shared" si="18"/>
        <v>-38486.47</v>
      </c>
      <c r="L93" s="54"/>
    </row>
    <row r="94" spans="1:12" ht="18.75" customHeight="1">
      <c r="A94" s="12" t="s">
        <v>115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47">
        <v>57315.82</v>
      </c>
      <c r="C98" s="47">
        <v>-24526.29</v>
      </c>
      <c r="D98" s="47">
        <v>-25676.34</v>
      </c>
      <c r="E98" s="47">
        <v>-16992.12</v>
      </c>
      <c r="F98" s="47">
        <v>68847.11</v>
      </c>
      <c r="G98" s="47">
        <v>-37921.62</v>
      </c>
      <c r="H98" s="47">
        <v>-17176.77</v>
      </c>
      <c r="I98" s="47">
        <v>-3869.79</v>
      </c>
      <c r="J98" s="19">
        <v>0</v>
      </c>
      <c r="K98" s="31">
        <f>ROUND(SUM(B98:J98),2)</f>
        <v>0</v>
      </c>
      <c r="L98" s="54"/>
    </row>
    <row r="99" spans="1:12" ht="18.75" customHeight="1">
      <c r="A99" s="64" t="s">
        <v>129</v>
      </c>
      <c r="B99" s="47">
        <v>27001.47</v>
      </c>
      <c r="C99" s="47">
        <v>-11555.19</v>
      </c>
      <c r="D99" s="47">
        <v>-12215.51</v>
      </c>
      <c r="E99" s="47">
        <v>-7919.33</v>
      </c>
      <c r="F99" s="47">
        <v>32886.39</v>
      </c>
      <c r="G99" s="47">
        <v>-18531.64</v>
      </c>
      <c r="H99" s="47">
        <v>-7881.4</v>
      </c>
      <c r="I99" s="47">
        <v>-1784.79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47">
        <v>-237550.14</v>
      </c>
      <c r="J101" s="19">
        <v>0</v>
      </c>
      <c r="K101" s="47">
        <f>SUM(B101:J101)</f>
        <v>-237550.14</v>
      </c>
      <c r="L101" s="54"/>
    </row>
    <row r="102" spans="1:12" ht="18.75" customHeight="1">
      <c r="A102" s="16" t="s">
        <v>133</v>
      </c>
      <c r="B102" s="47">
        <v>-18195.97</v>
      </c>
      <c r="C102" s="47">
        <v>-4617.65</v>
      </c>
      <c r="D102" s="47">
        <v>-12837.02</v>
      </c>
      <c r="E102" s="47">
        <v>-9131.99</v>
      </c>
      <c r="F102" s="47">
        <v>-16936.61</v>
      </c>
      <c r="G102" s="47">
        <v>-24539.81</v>
      </c>
      <c r="H102" s="47">
        <v>-17094.26</v>
      </c>
      <c r="I102" s="19">
        <v>0</v>
      </c>
      <c r="J102" s="47">
        <v>-11236.43</v>
      </c>
      <c r="K102" s="47">
        <f>SUM(B102:J102)</f>
        <v>-114589.73999999999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3"/>
    </row>
    <row r="104" spans="1:12" ht="18.75" customHeight="1">
      <c r="A104" s="16" t="s">
        <v>86</v>
      </c>
      <c r="B104" s="24">
        <f aca="true" t="shared" si="21" ref="B104:H104">+B105+B106</f>
        <v>1463376.24</v>
      </c>
      <c r="C104" s="24">
        <f t="shared" si="21"/>
        <v>2098457.75</v>
      </c>
      <c r="D104" s="24">
        <f t="shared" si="21"/>
        <v>2470754.5199999996</v>
      </c>
      <c r="E104" s="24">
        <f t="shared" si="21"/>
        <v>1238814.6500000001</v>
      </c>
      <c r="F104" s="24">
        <f t="shared" si="21"/>
        <v>1844304.5200000003</v>
      </c>
      <c r="G104" s="24">
        <f t="shared" si="21"/>
        <v>2548632.59</v>
      </c>
      <c r="H104" s="24">
        <f t="shared" si="21"/>
        <v>1298463.52</v>
      </c>
      <c r="I104" s="24">
        <f>+I105+I106</f>
        <v>268925.35000000003</v>
      </c>
      <c r="J104" s="24">
        <f>+J105+J106</f>
        <v>848126.75</v>
      </c>
      <c r="K104" s="47">
        <f>SUM(B104:J104)</f>
        <v>14079855.889999999</v>
      </c>
      <c r="L104" s="53"/>
    </row>
    <row r="105" spans="1:12" ht="18" customHeight="1">
      <c r="A105" s="16" t="s">
        <v>85</v>
      </c>
      <c r="B105" s="24">
        <f aca="true" t="shared" si="22" ref="B105:J105">+B48+B62+B69+B101</f>
        <v>1463376.24</v>
      </c>
      <c r="C105" s="24">
        <f t="shared" si="22"/>
        <v>2080173.21</v>
      </c>
      <c r="D105" s="24">
        <f t="shared" si="22"/>
        <v>2458881.9399999995</v>
      </c>
      <c r="E105" s="24">
        <f t="shared" si="22"/>
        <v>1226179.55</v>
      </c>
      <c r="F105" s="24">
        <f t="shared" si="22"/>
        <v>1838605.9300000002</v>
      </c>
      <c r="G105" s="24">
        <f t="shared" si="22"/>
        <v>2544144.63</v>
      </c>
      <c r="H105" s="24">
        <f t="shared" si="22"/>
        <v>1296190.22</v>
      </c>
      <c r="I105" s="24">
        <f t="shared" si="22"/>
        <v>268925.35000000003</v>
      </c>
      <c r="J105" s="24">
        <f t="shared" si="22"/>
        <v>845738.72</v>
      </c>
      <c r="K105" s="47">
        <f>SUM(B105:J105)</f>
        <v>14022215.790000001</v>
      </c>
      <c r="L105" s="53"/>
    </row>
    <row r="106" spans="1:11" ht="18.75" customHeight="1">
      <c r="A106" s="16" t="s">
        <v>103</v>
      </c>
      <c r="B106" s="19">
        <v>0</v>
      </c>
      <c r="C106" s="24">
        <f aca="true" t="shared" si="23" ref="B106:J106">IF(+C57+C102+C107&lt;0,0,(C57+C102+C107))</f>
        <v>18284.54</v>
      </c>
      <c r="D106" s="24">
        <f t="shared" si="23"/>
        <v>11872.579999999998</v>
      </c>
      <c r="E106" s="24">
        <f t="shared" si="23"/>
        <v>12635.1</v>
      </c>
      <c r="F106" s="24">
        <f t="shared" si="23"/>
        <v>5698.59</v>
      </c>
      <c r="G106" s="24">
        <f t="shared" si="23"/>
        <v>4487.959999999999</v>
      </c>
      <c r="H106" s="24">
        <f t="shared" si="23"/>
        <v>2273.300000000003</v>
      </c>
      <c r="I106" s="19">
        <f t="shared" si="23"/>
        <v>0</v>
      </c>
      <c r="J106" s="24">
        <f t="shared" si="23"/>
        <v>2388.029999999999</v>
      </c>
      <c r="K106" s="47">
        <f>SUM(B106:J106)</f>
        <v>57640.1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6"/>
    </row>
    <row r="108" spans="1:11" ht="18.75" customHeight="1">
      <c r="A108" s="16" t="s">
        <v>104</v>
      </c>
      <c r="B108" s="47">
        <f>B57+B102</f>
        <v>-121.90000000000146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7">
        <f>SUM(B108:J108)</f>
        <v>-121.90000000000146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84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0">
        <f>SUM(K113:K130)</f>
        <v>14079855.860000001</v>
      </c>
      <c r="L112" s="53"/>
    </row>
    <row r="113" spans="1:11" ht="18.75" customHeight="1">
      <c r="A113" s="26" t="s">
        <v>73</v>
      </c>
      <c r="B113" s="27">
        <v>191116.94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40">
        <f>SUM(B113:J113)</f>
        <v>191116.94</v>
      </c>
    </row>
    <row r="114" spans="1:11" ht="18.75" customHeight="1">
      <c r="A114" s="26" t="s">
        <v>74</v>
      </c>
      <c r="B114" s="27">
        <v>1272259.29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0">
        <f aca="true" t="shared" si="24" ref="K114:K130">SUM(B114:J114)</f>
        <v>1272259.29</v>
      </c>
    </row>
    <row r="115" spans="1:11" ht="18.75" customHeight="1">
      <c r="A115" s="26" t="s">
        <v>75</v>
      </c>
      <c r="B115" s="39">
        <v>0</v>
      </c>
      <c r="C115" s="27">
        <f>+C104</f>
        <v>2098457.75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 t="shared" si="24"/>
        <v>2098457.75</v>
      </c>
    </row>
    <row r="116" spans="1:11" ht="18.75" customHeight="1">
      <c r="A116" s="26" t="s">
        <v>76</v>
      </c>
      <c r="B116" s="39">
        <v>0</v>
      </c>
      <c r="C116" s="39">
        <v>0</v>
      </c>
      <c r="D116" s="27">
        <f>+D104</f>
        <v>2470754.5199999996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t="shared" si="24"/>
        <v>2470754.5199999996</v>
      </c>
    </row>
    <row r="117" spans="1:11" ht="18.75" customHeight="1">
      <c r="A117" s="26" t="s">
        <v>92</v>
      </c>
      <c r="B117" s="39">
        <v>0</v>
      </c>
      <c r="C117" s="39">
        <v>0</v>
      </c>
      <c r="D117" s="39">
        <v>0</v>
      </c>
      <c r="E117" s="27">
        <f>+E104</f>
        <v>1238814.6500000001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4"/>
        <v>1238814.6500000001</v>
      </c>
    </row>
    <row r="118" spans="1:11" ht="18.75" customHeight="1">
      <c r="A118" s="68" t="s">
        <v>109</v>
      </c>
      <c r="B118" s="39">
        <v>0</v>
      </c>
      <c r="C118" s="39">
        <v>0</v>
      </c>
      <c r="D118" s="39">
        <v>0</v>
      </c>
      <c r="E118" s="39">
        <v>0</v>
      </c>
      <c r="F118" s="27">
        <v>351523.67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4"/>
        <v>351523.67</v>
      </c>
    </row>
    <row r="119" spans="1:11" ht="18.75" customHeight="1">
      <c r="A119" s="68" t="s">
        <v>110</v>
      </c>
      <c r="B119" s="39">
        <v>0</v>
      </c>
      <c r="C119" s="39">
        <v>0</v>
      </c>
      <c r="D119" s="39">
        <v>0</v>
      </c>
      <c r="E119" s="39">
        <v>0</v>
      </c>
      <c r="F119" s="27">
        <v>649606.41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4"/>
        <v>649606.41</v>
      </c>
    </row>
    <row r="120" spans="1:11" ht="18.75" customHeight="1">
      <c r="A120" s="68" t="s">
        <v>111</v>
      </c>
      <c r="B120" s="39">
        <v>0</v>
      </c>
      <c r="C120" s="39">
        <v>0</v>
      </c>
      <c r="D120" s="39">
        <v>0</v>
      </c>
      <c r="E120" s="39">
        <v>0</v>
      </c>
      <c r="F120" s="27">
        <v>86588.09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4"/>
        <v>86588.09</v>
      </c>
    </row>
    <row r="121" spans="1:11" ht="18.75" customHeight="1">
      <c r="A121" s="68" t="s">
        <v>118</v>
      </c>
      <c r="B121" s="70">
        <v>0</v>
      </c>
      <c r="C121" s="70">
        <v>0</v>
      </c>
      <c r="D121" s="70">
        <v>0</v>
      </c>
      <c r="E121" s="70">
        <v>0</v>
      </c>
      <c r="F121" s="71">
        <v>756586.34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4"/>
        <v>756586.34</v>
      </c>
    </row>
    <row r="122" spans="1:11" ht="18.75" customHeight="1">
      <c r="A122" s="68" t="s">
        <v>119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27">
        <v>750826.06</v>
      </c>
      <c r="H122" s="39">
        <v>0</v>
      </c>
      <c r="I122" s="39">
        <v>0</v>
      </c>
      <c r="J122" s="39">
        <v>0</v>
      </c>
      <c r="K122" s="40">
        <f t="shared" si="24"/>
        <v>750826.06</v>
      </c>
    </row>
    <row r="123" spans="1:11" ht="18.75" customHeight="1">
      <c r="A123" s="68" t="s">
        <v>120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27">
        <v>53703.53</v>
      </c>
      <c r="H123" s="39">
        <v>0</v>
      </c>
      <c r="I123" s="39">
        <v>0</v>
      </c>
      <c r="J123" s="39">
        <v>0</v>
      </c>
      <c r="K123" s="40">
        <f t="shared" si="24"/>
        <v>53703.53</v>
      </c>
    </row>
    <row r="124" spans="1:11" ht="18.75" customHeight="1">
      <c r="A124" s="68" t="s">
        <v>121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27">
        <v>382979.28</v>
      </c>
      <c r="H124" s="39">
        <v>0</v>
      </c>
      <c r="I124" s="39">
        <v>0</v>
      </c>
      <c r="J124" s="39">
        <v>0</v>
      </c>
      <c r="K124" s="40">
        <f t="shared" si="24"/>
        <v>382979.28</v>
      </c>
    </row>
    <row r="125" spans="1:11" ht="18.75" customHeight="1">
      <c r="A125" s="68" t="s">
        <v>122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363051.13</v>
      </c>
      <c r="H125" s="39">
        <v>0</v>
      </c>
      <c r="I125" s="39">
        <v>0</v>
      </c>
      <c r="J125" s="39">
        <v>0</v>
      </c>
      <c r="K125" s="40">
        <f t="shared" si="24"/>
        <v>363051.13</v>
      </c>
    </row>
    <row r="126" spans="1:11" ht="18.75" customHeight="1">
      <c r="A126" s="68" t="s">
        <v>123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998072.58</v>
      </c>
      <c r="H126" s="39">
        <v>0</v>
      </c>
      <c r="I126" s="39">
        <v>0</v>
      </c>
      <c r="J126" s="39">
        <v>0</v>
      </c>
      <c r="K126" s="40">
        <f t="shared" si="24"/>
        <v>998072.58</v>
      </c>
    </row>
    <row r="127" spans="1:11" ht="18.75" customHeight="1">
      <c r="A127" s="68" t="s">
        <v>124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27">
        <v>457756.13</v>
      </c>
      <c r="I127" s="39">
        <v>0</v>
      </c>
      <c r="J127" s="39">
        <v>0</v>
      </c>
      <c r="K127" s="40">
        <f t="shared" si="24"/>
        <v>457756.13</v>
      </c>
    </row>
    <row r="128" spans="1:11" ht="18.75" customHeight="1">
      <c r="A128" s="68" t="s">
        <v>125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27">
        <v>840707.39</v>
      </c>
      <c r="I128" s="39">
        <v>0</v>
      </c>
      <c r="J128" s="39">
        <v>0</v>
      </c>
      <c r="K128" s="40">
        <f t="shared" si="24"/>
        <v>840707.39</v>
      </c>
    </row>
    <row r="129" spans="1:11" ht="18.75" customHeight="1">
      <c r="A129" s="68" t="s">
        <v>126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27">
        <v>268925.35</v>
      </c>
      <c r="J129" s="39">
        <v>0</v>
      </c>
      <c r="K129" s="40">
        <f t="shared" si="24"/>
        <v>268925.35</v>
      </c>
    </row>
    <row r="130" spans="1:11" ht="18.75" customHeight="1">
      <c r="A130" s="69" t="s">
        <v>127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848126.75</v>
      </c>
      <c r="K130" s="43">
        <f t="shared" si="24"/>
        <v>848126.75</v>
      </c>
    </row>
    <row r="131" spans="1:11" ht="18.75" customHeight="1">
      <c r="A131" s="38" t="s">
        <v>134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f>J104-J130</f>
        <v>0</v>
      </c>
      <c r="K131" s="50"/>
    </row>
    <row r="132" ht="18.75" customHeight="1">
      <c r="A132" s="83" t="s">
        <v>135</v>
      </c>
    </row>
    <row r="133" ht="18.75" customHeight="1">
      <c r="A133" s="83" t="s">
        <v>136</v>
      </c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2016-04-14T19:05:35Z</dcterms:modified>
  <cp:category/>
  <cp:version/>
  <cp:contentType/>
  <cp:contentStatus/>
</cp:coreProperties>
</file>