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<sst xmlns="http://schemas.openxmlformats.org/spreadsheetml/2006/main" count="134" uniqueCount="134">
  <si>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</si>
  <si>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</si>
  <si>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</si>
  <si>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</si>
  <si>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</si>
  <si>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</si>
  <si>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</si>
  <si>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</si>
  <si>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</si>
  <si>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</si>
  <si>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</si>
  <si>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</si>
  <si>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</si>
  <si>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</si>
  <si>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</si>
  <si>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</si>
  <si>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</si>
  <si>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</si>
  <si>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</si>
  <si>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</si>
  <si>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</si>
  <si>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</si>
  <si>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</si>
  <si>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</si>
  <si>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</si>
  <si>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</si>
  <si>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</si>
  <si>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</si>
  <si>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</si>
  <si>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</si>
  <si>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</si>
  <si>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</si>
  <si>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</si>
  <si>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</si>
  <si>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</si>
  <si>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</si>
  <si>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</si>
  <si>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</si>
  <si>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</si>
  <si>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</si>
  <si>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</si>
  <si>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</si>
  <si>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</si>
  <si>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</si>
  <si>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</si>
  <si>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</si>
  <si>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</si>
  <si>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</si>
  <si>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</si>
  <si>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</si>
  <si>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</si>
  <si>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</si>
  <si>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</si>
  <si>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</si>
  <si>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</si>
  <si>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</si>
  <si>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</si>
  <si>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</si>
  <si>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</si>
  <si>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</si>
  <si>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</si>
  <si>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</si>
  <si>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</si>
  <si>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</si>
  <si>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</si>
  <si>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</si>
  <si>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</si>
  <si>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</si>
  <si>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</si>
  <si>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</si>
  <si>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</si>
  <si>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</si>
  <si>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</si>
  <si>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</si>
  <si>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</si>
  <si>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</si>
  <si>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</si>
  <si>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</si>
  <si>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</si>
  <si>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</si>
  <si>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</si>
  <si>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</si>
  <si>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</si>
  <si>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</si>
  <si>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</si>
  <si>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</si>
  <si>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</si>
  <si>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</si>
  <si>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</si>
  <si>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</si>
  <si>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</si>
  <si>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</si>
  <si>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</si>
  <si>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</si>
  <si>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</si>
  <si>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</si>
  <si>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</si>
  <si>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</si>
  <si>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</si>
  <si>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</si>
  <si>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</si>
  <si>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</si>
  <si>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</si>
  <si>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</si>
  <si>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</si>
  <si>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</si>
  <si>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</si>
  <si>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</si>
  <si>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</si>
  <si>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</si>
  <si>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</si>
  <si>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</si>
  <si>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</si>
  <si>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</si>
  <si>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</si>
  <si>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</si>
  <si>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</si>
  <si>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</si>
  <si>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</si>
  <si>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</si>
  <si>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</si>
  <si>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</si>
  <si>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</si>
  <si>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</si>
  <si>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</si>
  <si>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</si>
  <si>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</si>
  <si>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</si>
  <si>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</si>
  <si>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</si>
  <si>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</si>
  <si>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</si>
  <si>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</si>
  <si>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07/04/16 - VENCIMENTO 14/04/16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</si>
</sst>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647513</v>
      </c>
      <c r="C7" s="9">
        <f t="shared" si="0"/>
        <v>712074</v>
      </c>
      <c r="D7" s="9">
        <f t="shared" si="0"/>
        <v>860654</v>
      </c>
      <c r="E7" s="9">
        <f t="shared" si="0"/>
        <v>577587</v>
      </c>
      <c r="F7" s="9">
        <f t="shared" si="0"/>
        <v>770147</v>
      </c>
      <c r="G7" s="9">
        <f t="shared" si="0"/>
        <v>1286225</v>
      </c>
      <c r="H7" s="9">
        <f t="shared" si="0"/>
        <v>597618</v>
      </c>
      <c r="I7" s="9">
        <f t="shared" si="0"/>
        <v>133064</v>
      </c>
      <c r="J7" s="9">
        <f t="shared" si="0"/>
        <v>340536</v>
      </c>
      <c r="K7" s="9">
        <f t="shared" si="0"/>
        <v>5925418</v>
      </c>
      <c r="L7" s="52"/>
    </row>
    <row r="8" spans="1:11" ht="17.25" customHeight="1">
      <c r="A8" s="10" t="s">
        <v>101</v>
      </c>
      <c r="B8" s="11">
        <f>B9+B12+B16</f>
        <v>396705</v>
      </c>
      <c r="C8" s="11">
        <f aca="true" t="shared" si="1" ref="C8:J8">C9+C12+C16</f>
        <v>446054</v>
      </c>
      <c r="D8" s="11">
        <f t="shared" si="1"/>
        <v>506405</v>
      </c>
      <c r="E8" s="11">
        <f t="shared" si="1"/>
        <v>355055</v>
      </c>
      <c r="F8" s="11">
        <f t="shared" si="1"/>
        <v>455738</v>
      </c>
      <c r="G8" s="11">
        <f t="shared" si="1"/>
        <v>747792</v>
      </c>
      <c r="H8" s="11">
        <f t="shared" si="1"/>
        <v>382541</v>
      </c>
      <c r="I8" s="11">
        <f t="shared" si="1"/>
        <v>75285</v>
      </c>
      <c r="J8" s="11">
        <f t="shared" si="1"/>
        <v>202466</v>
      </c>
      <c r="K8" s="11">
        <f>SUM(B8:J8)</f>
        <v>3568041</v>
      </c>
    </row>
    <row r="9" spans="1:11" ht="17.25" customHeight="1">
      <c r="A9" s="15" t="s">
        <v>17</v>
      </c>
      <c r="B9" s="13">
        <f>+B10+B11</f>
        <v>43940</v>
      </c>
      <c r="C9" s="13">
        <f aca="true" t="shared" si="2" ref="C9:J9">+C10+C11</f>
        <v>52942</v>
      </c>
      <c r="D9" s="13">
        <f t="shared" si="2"/>
        <v>51715</v>
      </c>
      <c r="E9" s="13">
        <f t="shared" si="2"/>
        <v>40447</v>
      </c>
      <c r="F9" s="13">
        <f t="shared" si="2"/>
        <v>45780</v>
      </c>
      <c r="G9" s="13">
        <f t="shared" si="2"/>
        <v>61972</v>
      </c>
      <c r="H9" s="13">
        <f t="shared" si="2"/>
        <v>55651</v>
      </c>
      <c r="I9" s="13">
        <f t="shared" si="2"/>
        <v>9908</v>
      </c>
      <c r="J9" s="13">
        <f t="shared" si="2"/>
        <v>19136</v>
      </c>
      <c r="K9" s="11">
        <f>SUM(B9:J9)</f>
        <v>381491</v>
      </c>
    </row>
    <row r="10" spans="1:11" ht="17.25" customHeight="1">
      <c r="A10" s="29" t="s">
        <v>18</v>
      </c>
      <c r="B10" s="13">
        <v>43940</v>
      </c>
      <c r="C10" s="13">
        <v>52942</v>
      </c>
      <c r="D10" s="13">
        <v>51715</v>
      </c>
      <c r="E10" s="13">
        <v>40447</v>
      </c>
      <c r="F10" s="13">
        <v>45780</v>
      </c>
      <c r="G10" s="13">
        <v>61972</v>
      </c>
      <c r="H10" s="13">
        <v>55651</v>
      </c>
      <c r="I10" s="13">
        <v>9908</v>
      </c>
      <c r="J10" s="13">
        <v>19136</v>
      </c>
      <c r="K10" s="11">
        <f>SUM(B10:J10)</f>
        <v>381491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253581</v>
      </c>
      <c r="C12" s="17">
        <f t="shared" si="3"/>
        <v>286184</v>
      </c>
      <c r="D12" s="17">
        <f t="shared" si="3"/>
        <v>329270</v>
      </c>
      <c r="E12" s="17">
        <f t="shared" si="3"/>
        <v>233602</v>
      </c>
      <c r="F12" s="17">
        <f t="shared" si="3"/>
        <v>301902</v>
      </c>
      <c r="G12" s="17">
        <f t="shared" si="3"/>
        <v>514080</v>
      </c>
      <c r="H12" s="17">
        <f t="shared" si="3"/>
        <v>247980</v>
      </c>
      <c r="I12" s="17">
        <f t="shared" si="3"/>
        <v>46256</v>
      </c>
      <c r="J12" s="17">
        <f t="shared" si="3"/>
        <v>129209</v>
      </c>
      <c r="K12" s="11">
        <f aca="true" t="shared" si="4" ref="K12:K27">SUM(B12:J12)</f>
        <v>2342064</v>
      </c>
    </row>
    <row r="13" spans="1:13" ht="17.25" customHeight="1">
      <c r="A13" s="14" t="s">
        <v>20</v>
      </c>
      <c r="B13" s="13">
        <v>118890</v>
      </c>
      <c r="C13" s="13">
        <v>144952</v>
      </c>
      <c r="D13" s="13">
        <v>170342</v>
      </c>
      <c r="E13" s="13">
        <v>117882</v>
      </c>
      <c r="F13" s="13">
        <v>151006</v>
      </c>
      <c r="G13" s="13">
        <v>242236</v>
      </c>
      <c r="H13" s="13">
        <v>113115</v>
      </c>
      <c r="I13" s="13">
        <v>25208</v>
      </c>
      <c r="J13" s="13">
        <v>67387</v>
      </c>
      <c r="K13" s="11">
        <f t="shared" si="4"/>
        <v>1151018</v>
      </c>
      <c r="L13" s="52"/>
      <c r="M13" s="53"/>
    </row>
    <row r="14" spans="1:12" ht="17.25" customHeight="1">
      <c r="A14" s="14" t="s">
        <v>21</v>
      </c>
      <c r="B14" s="13">
        <v>123632</v>
      </c>
      <c r="C14" s="13">
        <v>127636</v>
      </c>
      <c r="D14" s="13">
        <v>146491</v>
      </c>
      <c r="E14" s="13">
        <v>105249</v>
      </c>
      <c r="F14" s="13">
        <v>140100</v>
      </c>
      <c r="G14" s="13">
        <v>255592</v>
      </c>
      <c r="H14" s="13">
        <v>117119</v>
      </c>
      <c r="I14" s="13">
        <v>18167</v>
      </c>
      <c r="J14" s="13">
        <v>57850</v>
      </c>
      <c r="K14" s="11">
        <f t="shared" si="4"/>
        <v>1091836</v>
      </c>
      <c r="L14" s="52"/>
    </row>
    <row r="15" spans="1:11" ht="17.25" customHeight="1">
      <c r="A15" s="14" t="s">
        <v>22</v>
      </c>
      <c r="B15" s="13">
        <v>11059</v>
      </c>
      <c r="C15" s="13">
        <v>13596</v>
      </c>
      <c r="D15" s="13">
        <v>12437</v>
      </c>
      <c r="E15" s="13">
        <v>10471</v>
      </c>
      <c r="F15" s="13">
        <v>10796</v>
      </c>
      <c r="G15" s="13">
        <v>16252</v>
      </c>
      <c r="H15" s="13">
        <v>17746</v>
      </c>
      <c r="I15" s="13">
        <v>2881</v>
      </c>
      <c r="J15" s="13">
        <v>3972</v>
      </c>
      <c r="K15" s="11">
        <f t="shared" si="4"/>
        <v>99210</v>
      </c>
    </row>
    <row r="16" spans="1:11" ht="17.25" customHeight="1">
      <c r="A16" s="15" t="s">
        <v>97</v>
      </c>
      <c r="B16" s="13">
        <f>B17+B18+B19</f>
        <v>99184</v>
      </c>
      <c r="C16" s="13">
        <f aca="true" t="shared" si="5" ref="C16:J16">C17+C18+C19</f>
        <v>106928</v>
      </c>
      <c r="D16" s="13">
        <f t="shared" si="5"/>
        <v>125420</v>
      </c>
      <c r="E16" s="13">
        <f t="shared" si="5"/>
        <v>81006</v>
      </c>
      <c r="F16" s="13">
        <f t="shared" si="5"/>
        <v>108056</v>
      </c>
      <c r="G16" s="13">
        <f t="shared" si="5"/>
        <v>171740</v>
      </c>
      <c r="H16" s="13">
        <f t="shared" si="5"/>
        <v>78910</v>
      </c>
      <c r="I16" s="13">
        <f t="shared" si="5"/>
        <v>19121</v>
      </c>
      <c r="J16" s="13">
        <f t="shared" si="5"/>
        <v>54121</v>
      </c>
      <c r="K16" s="11">
        <f t="shared" si="4"/>
        <v>844486</v>
      </c>
    </row>
    <row r="17" spans="1:11" ht="17.25" customHeight="1">
      <c r="A17" s="14" t="s">
        <v>98</v>
      </c>
      <c r="B17" s="13">
        <v>19436</v>
      </c>
      <c r="C17" s="13">
        <v>21968</v>
      </c>
      <c r="D17" s="13">
        <v>24218</v>
      </c>
      <c r="E17" s="13">
        <v>17589</v>
      </c>
      <c r="F17" s="13">
        <v>25048</v>
      </c>
      <c r="G17" s="13">
        <v>42688</v>
      </c>
      <c r="H17" s="13">
        <v>18726</v>
      </c>
      <c r="I17" s="13">
        <v>4250</v>
      </c>
      <c r="J17" s="13">
        <v>9728</v>
      </c>
      <c r="K17" s="11">
        <f t="shared" si="4"/>
        <v>183651</v>
      </c>
    </row>
    <row r="18" spans="1:11" ht="17.25" customHeight="1">
      <c r="A18" s="14" t="s">
        <v>99</v>
      </c>
      <c r="B18" s="13">
        <v>6811</v>
      </c>
      <c r="C18" s="13">
        <v>5713</v>
      </c>
      <c r="D18" s="13">
        <v>8812</v>
      </c>
      <c r="E18" s="13">
        <v>5716</v>
      </c>
      <c r="F18" s="13">
        <v>9852</v>
      </c>
      <c r="G18" s="13">
        <v>18085</v>
      </c>
      <c r="H18" s="13">
        <v>4974</v>
      </c>
      <c r="I18" s="13">
        <v>1163</v>
      </c>
      <c r="J18" s="13">
        <v>3817</v>
      </c>
      <c r="K18" s="11">
        <f t="shared" si="4"/>
        <v>64943</v>
      </c>
    </row>
    <row r="19" spans="1:11" ht="17.25" customHeight="1">
      <c r="A19" s="14" t="s">
        <v>100</v>
      </c>
      <c r="B19" s="13">
        <v>72937</v>
      </c>
      <c r="C19" s="13">
        <v>79247</v>
      </c>
      <c r="D19" s="13">
        <v>92390</v>
      </c>
      <c r="E19" s="13">
        <v>57701</v>
      </c>
      <c r="F19" s="13">
        <v>73156</v>
      </c>
      <c r="G19" s="13">
        <v>110967</v>
      </c>
      <c r="H19" s="13">
        <v>55210</v>
      </c>
      <c r="I19" s="13">
        <v>13708</v>
      </c>
      <c r="J19" s="13">
        <v>40576</v>
      </c>
      <c r="K19" s="11">
        <f t="shared" si="4"/>
        <v>595892</v>
      </c>
    </row>
    <row r="20" spans="1:11" ht="17.25" customHeight="1">
      <c r="A20" s="16" t="s">
        <v>23</v>
      </c>
      <c r="B20" s="11">
        <f>+B21+B22+B23</f>
        <v>181171</v>
      </c>
      <c r="C20" s="11">
        <f aca="true" t="shared" si="6" ref="C20:J20">+C21+C22+C23</f>
        <v>174013</v>
      </c>
      <c r="D20" s="11">
        <f t="shared" si="6"/>
        <v>232449</v>
      </c>
      <c r="E20" s="11">
        <f t="shared" si="6"/>
        <v>149445</v>
      </c>
      <c r="F20" s="11">
        <f t="shared" si="6"/>
        <v>228518</v>
      </c>
      <c r="G20" s="11">
        <f t="shared" si="6"/>
        <v>427301</v>
      </c>
      <c r="H20" s="11">
        <f t="shared" si="6"/>
        <v>152573</v>
      </c>
      <c r="I20" s="11">
        <f t="shared" si="6"/>
        <v>36457</v>
      </c>
      <c r="J20" s="11">
        <f t="shared" si="6"/>
        <v>86856</v>
      </c>
      <c r="K20" s="11">
        <f t="shared" si="4"/>
        <v>1668783</v>
      </c>
    </row>
    <row r="21" spans="1:12" ht="17.25" customHeight="1">
      <c r="A21" s="12" t="s">
        <v>24</v>
      </c>
      <c r="B21" s="13">
        <v>94949</v>
      </c>
      <c r="C21" s="13">
        <v>100513</v>
      </c>
      <c r="D21" s="13">
        <v>135164</v>
      </c>
      <c r="E21" s="13">
        <v>85013</v>
      </c>
      <c r="F21" s="13">
        <v>129186</v>
      </c>
      <c r="G21" s="13">
        <v>221801</v>
      </c>
      <c r="H21" s="13">
        <v>84286</v>
      </c>
      <c r="I21" s="13">
        <v>22299</v>
      </c>
      <c r="J21" s="13">
        <v>49881</v>
      </c>
      <c r="K21" s="11">
        <f t="shared" si="4"/>
        <v>923092</v>
      </c>
      <c r="L21" s="52"/>
    </row>
    <row r="22" spans="1:12" ht="17.25" customHeight="1">
      <c r="A22" s="12" t="s">
        <v>25</v>
      </c>
      <c r="B22" s="13">
        <v>81127</v>
      </c>
      <c r="C22" s="13">
        <v>68469</v>
      </c>
      <c r="D22" s="13">
        <v>91844</v>
      </c>
      <c r="E22" s="13">
        <v>60578</v>
      </c>
      <c r="F22" s="13">
        <v>94735</v>
      </c>
      <c r="G22" s="13">
        <v>197201</v>
      </c>
      <c r="H22" s="13">
        <v>62326</v>
      </c>
      <c r="I22" s="13">
        <v>13097</v>
      </c>
      <c r="J22" s="13">
        <v>35231</v>
      </c>
      <c r="K22" s="11">
        <f t="shared" si="4"/>
        <v>704608</v>
      </c>
      <c r="L22" s="52"/>
    </row>
    <row r="23" spans="1:11" ht="17.25" customHeight="1">
      <c r="A23" s="12" t="s">
        <v>26</v>
      </c>
      <c r="B23" s="13">
        <v>5095</v>
      </c>
      <c r="C23" s="13">
        <v>5031</v>
      </c>
      <c r="D23" s="13">
        <v>5441</v>
      </c>
      <c r="E23" s="13">
        <v>3854</v>
      </c>
      <c r="F23" s="13">
        <v>4597</v>
      </c>
      <c r="G23" s="13">
        <v>8299</v>
      </c>
      <c r="H23" s="13">
        <v>5961</v>
      </c>
      <c r="I23" s="13">
        <v>1061</v>
      </c>
      <c r="J23" s="13">
        <v>1744</v>
      </c>
      <c r="K23" s="11">
        <f t="shared" si="4"/>
        <v>41083</v>
      </c>
    </row>
    <row r="24" spans="1:11" ht="17.25" customHeight="1">
      <c r="A24" s="16" t="s">
        <v>27</v>
      </c>
      <c r="B24" s="13">
        <v>69637</v>
      </c>
      <c r="C24" s="13">
        <v>92007</v>
      </c>
      <c r="D24" s="13">
        <v>121800</v>
      </c>
      <c r="E24" s="13">
        <v>73087</v>
      </c>
      <c r="F24" s="13">
        <v>85891</v>
      </c>
      <c r="G24" s="13">
        <v>111132</v>
      </c>
      <c r="H24" s="13">
        <v>53902</v>
      </c>
      <c r="I24" s="13">
        <v>21322</v>
      </c>
      <c r="J24" s="13">
        <v>51214</v>
      </c>
      <c r="K24" s="11">
        <f t="shared" si="4"/>
        <v>679992</v>
      </c>
    </row>
    <row r="25" spans="1:12" ht="17.25" customHeight="1">
      <c r="A25" s="12" t="s">
        <v>28</v>
      </c>
      <c r="B25" s="13">
        <v>44568</v>
      </c>
      <c r="C25" s="13">
        <v>58884</v>
      </c>
      <c r="D25" s="13">
        <v>77952</v>
      </c>
      <c r="E25" s="13">
        <v>46776</v>
      </c>
      <c r="F25" s="13">
        <v>54970</v>
      </c>
      <c r="G25" s="13">
        <v>71124</v>
      </c>
      <c r="H25" s="13">
        <v>34497</v>
      </c>
      <c r="I25" s="13">
        <v>13646</v>
      </c>
      <c r="J25" s="13">
        <v>32777</v>
      </c>
      <c r="K25" s="11">
        <f t="shared" si="4"/>
        <v>435194</v>
      </c>
      <c r="L25" s="52"/>
    </row>
    <row r="26" spans="1:12" ht="17.25" customHeight="1">
      <c r="A26" s="12" t="s">
        <v>29</v>
      </c>
      <c r="B26" s="13">
        <v>25069</v>
      </c>
      <c r="C26" s="13">
        <v>33123</v>
      </c>
      <c r="D26" s="13">
        <v>43848</v>
      </c>
      <c r="E26" s="13">
        <v>26311</v>
      </c>
      <c r="F26" s="13">
        <v>30921</v>
      </c>
      <c r="G26" s="13">
        <v>40008</v>
      </c>
      <c r="H26" s="13">
        <v>19405</v>
      </c>
      <c r="I26" s="13">
        <v>7676</v>
      </c>
      <c r="J26" s="13">
        <v>18437</v>
      </c>
      <c r="K26" s="11">
        <f t="shared" si="4"/>
        <v>244798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8602</v>
      </c>
      <c r="I27" s="11">
        <v>0</v>
      </c>
      <c r="J27" s="11">
        <v>0</v>
      </c>
      <c r="K27" s="11">
        <f t="shared" si="4"/>
        <v>8602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7475.77</v>
      </c>
      <c r="I35" s="19">
        <v>0</v>
      </c>
      <c r="J35" s="19">
        <v>0</v>
      </c>
      <c r="K35" s="23">
        <f>SUM(B35:J35)</f>
        <v>7475.77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1688540.46</v>
      </c>
      <c r="C47" s="22">
        <f aca="true" t="shared" si="11" ref="C47:H47">+C48+C57</f>
        <v>2119269.92</v>
      </c>
      <c r="D47" s="22">
        <f t="shared" si="11"/>
        <v>2876331.42</v>
      </c>
      <c r="E47" s="22">
        <f t="shared" si="11"/>
        <v>1648936.3499999999</v>
      </c>
      <c r="F47" s="22">
        <f t="shared" si="11"/>
        <v>2129493.85</v>
      </c>
      <c r="G47" s="22">
        <f t="shared" si="11"/>
        <v>3055999.66</v>
      </c>
      <c r="H47" s="22">
        <f t="shared" si="11"/>
        <v>1639226.51</v>
      </c>
      <c r="I47" s="22">
        <f>+I48+I57</f>
        <v>636965.27</v>
      </c>
      <c r="J47" s="22">
        <f>+J48+J57</f>
        <v>981601.6</v>
      </c>
      <c r="K47" s="22">
        <f>SUM(B47:J47)</f>
        <v>16776365.04</v>
      </c>
    </row>
    <row r="48" spans="1:11" ht="17.25" customHeight="1">
      <c r="A48" s="16" t="s">
        <v>115</v>
      </c>
      <c r="B48" s="23">
        <f>SUM(B49:B56)</f>
        <v>1670466.39</v>
      </c>
      <c r="C48" s="23">
        <f aca="true" t="shared" si="12" ref="C48:J48">SUM(C49:C56)</f>
        <v>2096367.73</v>
      </c>
      <c r="D48" s="23">
        <f t="shared" si="12"/>
        <v>2851621.82</v>
      </c>
      <c r="E48" s="23">
        <f t="shared" si="12"/>
        <v>1627169.2599999998</v>
      </c>
      <c r="F48" s="23">
        <f t="shared" si="12"/>
        <v>2106858.65</v>
      </c>
      <c r="G48" s="23">
        <f t="shared" si="12"/>
        <v>3026971.89</v>
      </c>
      <c r="H48" s="23">
        <f t="shared" si="12"/>
        <v>1619858.95</v>
      </c>
      <c r="I48" s="23">
        <f t="shared" si="12"/>
        <v>636965.27</v>
      </c>
      <c r="J48" s="23">
        <f t="shared" si="12"/>
        <v>967977.14</v>
      </c>
      <c r="K48" s="23">
        <f aca="true" t="shared" si="13" ref="K48:K57">SUM(B48:J48)</f>
        <v>16604257.1</v>
      </c>
    </row>
    <row r="49" spans="1:11" ht="17.25" customHeight="1">
      <c r="A49" s="34" t="s">
        <v>46</v>
      </c>
      <c r="B49" s="23">
        <f aca="true" t="shared" si="14" ref="B49:H49">ROUND(B30*B7,2)</f>
        <v>1669482.77</v>
      </c>
      <c r="C49" s="23">
        <f t="shared" si="14"/>
        <v>2089438.74</v>
      </c>
      <c r="D49" s="23">
        <f t="shared" si="14"/>
        <v>2849539.33</v>
      </c>
      <c r="E49" s="23">
        <f t="shared" si="14"/>
        <v>1626369.47</v>
      </c>
      <c r="F49" s="23">
        <f t="shared" si="14"/>
        <v>2105196.82</v>
      </c>
      <c r="G49" s="23">
        <f t="shared" si="14"/>
        <v>3024558.09</v>
      </c>
      <c r="H49" s="23">
        <f t="shared" si="14"/>
        <v>1611417.18</v>
      </c>
      <c r="I49" s="23">
        <f>ROUND(I30*I7,2)</f>
        <v>635899.55</v>
      </c>
      <c r="J49" s="23">
        <f>ROUND(J30*J7,2)</f>
        <v>965760.1</v>
      </c>
      <c r="K49" s="23">
        <f t="shared" si="13"/>
        <v>16577662.049999999</v>
      </c>
    </row>
    <row r="50" spans="1:11" ht="17.25" customHeight="1">
      <c r="A50" s="34" t="s">
        <v>47</v>
      </c>
      <c r="B50" s="19">
        <v>0</v>
      </c>
      <c r="C50" s="23">
        <f>ROUND(C31*C7,2)</f>
        <v>4644.43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4644.43</v>
      </c>
    </row>
    <row r="51" spans="1:11" ht="17.25" customHeight="1">
      <c r="A51" s="67" t="s">
        <v>108</v>
      </c>
      <c r="B51" s="68">
        <f aca="true" t="shared" si="15" ref="B51:H51">ROUND(B32*B7,2)</f>
        <v>-3108.06</v>
      </c>
      <c r="C51" s="68">
        <f t="shared" si="15"/>
        <v>-3489.16</v>
      </c>
      <c r="D51" s="68">
        <f t="shared" si="15"/>
        <v>-4303.27</v>
      </c>
      <c r="E51" s="68">
        <f t="shared" si="15"/>
        <v>-2645.61</v>
      </c>
      <c r="F51" s="68">
        <f t="shared" si="15"/>
        <v>-3619.69</v>
      </c>
      <c r="G51" s="68">
        <f t="shared" si="15"/>
        <v>-5016.28</v>
      </c>
      <c r="H51" s="68">
        <f t="shared" si="15"/>
        <v>-2749.04</v>
      </c>
      <c r="I51" s="19">
        <v>0</v>
      </c>
      <c r="J51" s="19">
        <v>0</v>
      </c>
      <c r="K51" s="68">
        <f>SUM(B51:J51)</f>
        <v>-24931.11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7475.77</v>
      </c>
      <c r="I53" s="31">
        <f>+I35</f>
        <v>0</v>
      </c>
      <c r="J53" s="31">
        <f>+J35</f>
        <v>0</v>
      </c>
      <c r="K53" s="23">
        <f t="shared" si="13"/>
        <v>7475.77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-166851.72</v>
      </c>
      <c r="C61" s="35">
        <f t="shared" si="16"/>
        <v>-264558.65</v>
      </c>
      <c r="D61" s="35">
        <f t="shared" si="16"/>
        <v>-288149.28</v>
      </c>
      <c r="E61" s="35">
        <f t="shared" si="16"/>
        <v>-347856.56000000006</v>
      </c>
      <c r="F61" s="35">
        <f t="shared" si="16"/>
        <v>-194402.47999999995</v>
      </c>
      <c r="G61" s="35">
        <f t="shared" si="16"/>
        <v>-415376.19</v>
      </c>
      <c r="H61" s="35">
        <f t="shared" si="16"/>
        <v>-251784.28</v>
      </c>
      <c r="I61" s="35">
        <f t="shared" si="16"/>
        <v>-103783.34</v>
      </c>
      <c r="J61" s="35">
        <f t="shared" si="16"/>
        <v>-100882.18</v>
      </c>
      <c r="K61" s="35">
        <f>SUM(B61:J61)</f>
        <v>-2133644.68</v>
      </c>
    </row>
    <row r="62" spans="1:11" ht="18.75" customHeight="1">
      <c r="A62" s="16" t="s">
        <v>77</v>
      </c>
      <c r="B62" s="35">
        <f aca="true" t="shared" si="17" ref="B62:J62">B63+B64+B65+B66+B67+B68</f>
        <v>-236015.93</v>
      </c>
      <c r="C62" s="35">
        <f t="shared" si="17"/>
        <v>-210029.40000000002</v>
      </c>
      <c r="D62" s="35">
        <f t="shared" si="17"/>
        <v>-228668.58000000002</v>
      </c>
      <c r="E62" s="35">
        <f t="shared" si="17"/>
        <v>-294666.55000000005</v>
      </c>
      <c r="F62" s="35">
        <f t="shared" si="17"/>
        <v>-275084.95999999996</v>
      </c>
      <c r="G62" s="35">
        <f t="shared" si="17"/>
        <v>-328390.86</v>
      </c>
      <c r="H62" s="35">
        <f t="shared" si="17"/>
        <v>-211613.8</v>
      </c>
      <c r="I62" s="35">
        <f t="shared" si="17"/>
        <v>-37650.4</v>
      </c>
      <c r="J62" s="35">
        <f t="shared" si="17"/>
        <v>-72716.8</v>
      </c>
      <c r="K62" s="35">
        <f aca="true" t="shared" si="18" ref="K62:K93">SUM(B62:J62)</f>
        <v>-1894837.2799999998</v>
      </c>
    </row>
    <row r="63" spans="1:11" ht="18.75" customHeight="1">
      <c r="A63" s="12" t="s">
        <v>78</v>
      </c>
      <c r="B63" s="35">
        <f>-ROUND(B9*$D$3,2)</f>
        <v>-166972</v>
      </c>
      <c r="C63" s="35">
        <f aca="true" t="shared" si="19" ref="C63:J63">-ROUND(C9*$D$3,2)</f>
        <v>-201179.6</v>
      </c>
      <c r="D63" s="35">
        <f t="shared" si="19"/>
        <v>-196517</v>
      </c>
      <c r="E63" s="35">
        <f t="shared" si="19"/>
        <v>-153698.6</v>
      </c>
      <c r="F63" s="35">
        <f t="shared" si="19"/>
        <v>-173964</v>
      </c>
      <c r="G63" s="35">
        <f t="shared" si="19"/>
        <v>-235493.6</v>
      </c>
      <c r="H63" s="35">
        <f t="shared" si="19"/>
        <v>-211473.8</v>
      </c>
      <c r="I63" s="35">
        <f t="shared" si="19"/>
        <v>-37650.4</v>
      </c>
      <c r="J63" s="35">
        <f t="shared" si="19"/>
        <v>-72716.8</v>
      </c>
      <c r="K63" s="35">
        <f t="shared" si="18"/>
        <v>-1449665.8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-1390.8</v>
      </c>
      <c r="C65" s="35">
        <v>-292.6</v>
      </c>
      <c r="D65" s="35">
        <v>-505.4</v>
      </c>
      <c r="E65" s="35">
        <v>-1383.2</v>
      </c>
      <c r="F65" s="35">
        <v>-532</v>
      </c>
      <c r="G65" s="35">
        <v>-376.2</v>
      </c>
      <c r="H65" s="19">
        <v>0</v>
      </c>
      <c r="I65" s="19">
        <v>0</v>
      </c>
      <c r="J65" s="19">
        <v>0</v>
      </c>
      <c r="K65" s="35">
        <f t="shared" si="18"/>
        <v>-4480.2</v>
      </c>
    </row>
    <row r="66" spans="1:11" ht="18.75" customHeight="1">
      <c r="A66" s="12" t="s">
        <v>109</v>
      </c>
      <c r="B66" s="35">
        <v>-2128</v>
      </c>
      <c r="C66" s="35">
        <v>-1090.6</v>
      </c>
      <c r="D66" s="35">
        <v>-425.6</v>
      </c>
      <c r="E66" s="35">
        <v>-976.6</v>
      </c>
      <c r="F66" s="35">
        <v>-239.4</v>
      </c>
      <c r="G66" s="35">
        <v>-372.4</v>
      </c>
      <c r="H66" s="19">
        <v>0</v>
      </c>
      <c r="I66" s="19">
        <v>0</v>
      </c>
      <c r="J66" s="19">
        <v>0</v>
      </c>
      <c r="K66" s="35">
        <f t="shared" si="18"/>
        <v>-5232.599999999999</v>
      </c>
    </row>
    <row r="67" spans="1:11" ht="18.75" customHeight="1">
      <c r="A67" s="12" t="s">
        <v>55</v>
      </c>
      <c r="B67" s="35">
        <v>-65435.13</v>
      </c>
      <c r="C67" s="35">
        <v>-7466.6</v>
      </c>
      <c r="D67" s="35">
        <v>-30905.58</v>
      </c>
      <c r="E67" s="35">
        <v>-138563.15</v>
      </c>
      <c r="F67" s="35">
        <v>-100349.56</v>
      </c>
      <c r="G67" s="35">
        <v>-92148.66</v>
      </c>
      <c r="H67" s="35">
        <v>-140</v>
      </c>
      <c r="I67" s="19">
        <v>0</v>
      </c>
      <c r="J67" s="19">
        <v>0</v>
      </c>
      <c r="K67" s="35">
        <f t="shared" si="18"/>
        <v>-435008.68000000005</v>
      </c>
    </row>
    <row r="68" spans="1:11" ht="18.75" customHeight="1">
      <c r="A68" s="12" t="s">
        <v>56</v>
      </c>
      <c r="B68" s="35">
        <v>-90</v>
      </c>
      <c r="C68" s="19">
        <v>0</v>
      </c>
      <c r="D68" s="35">
        <v>-315</v>
      </c>
      <c r="E68" s="35">
        <v>-45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-450</v>
      </c>
    </row>
    <row r="69" spans="1:11" s="74" customFormat="1" ht="18.75" customHeight="1">
      <c r="A69" s="65" t="s">
        <v>82</v>
      </c>
      <c r="B69" s="68">
        <f aca="true" t="shared" si="20" ref="B69:J69">SUM(B70:B99)</f>
        <v>69164.20999999999</v>
      </c>
      <c r="C69" s="68">
        <f t="shared" si="20"/>
        <v>-54529.25</v>
      </c>
      <c r="D69" s="68">
        <f t="shared" si="20"/>
        <v>-59480.700000000004</v>
      </c>
      <c r="E69" s="68">
        <f t="shared" si="20"/>
        <v>-53190.01</v>
      </c>
      <c r="F69" s="68">
        <f t="shared" si="20"/>
        <v>80682.48000000001</v>
      </c>
      <c r="G69" s="68">
        <f t="shared" si="20"/>
        <v>-86985.33</v>
      </c>
      <c r="H69" s="68">
        <f t="shared" si="20"/>
        <v>-40170.48</v>
      </c>
      <c r="I69" s="68">
        <f t="shared" si="20"/>
        <v>-66132.94</v>
      </c>
      <c r="J69" s="68">
        <f t="shared" si="20"/>
        <v>-28165.379999999997</v>
      </c>
      <c r="K69" s="68">
        <f t="shared" si="18"/>
        <v>-238807.40000000002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8"/>
        <v>-150707.14999999997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-13686.17</v>
      </c>
      <c r="F93" s="19">
        <v>0</v>
      </c>
      <c r="G93" s="19">
        <v>0</v>
      </c>
      <c r="H93" s="19">
        <v>0</v>
      </c>
      <c r="I93" s="48">
        <v>-8025.76</v>
      </c>
      <c r="J93" s="48">
        <v>-17570.67</v>
      </c>
      <c r="K93" s="48">
        <f t="shared" si="18"/>
        <v>-39282.6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130</v>
      </c>
      <c r="B98" s="48">
        <v>56977.25</v>
      </c>
      <c r="C98" s="48">
        <v>-21362.22</v>
      </c>
      <c r="D98" s="48">
        <v>-25819.62</v>
      </c>
      <c r="E98" s="48">
        <v>-17327.61</v>
      </c>
      <c r="F98" s="48">
        <v>67781.35</v>
      </c>
      <c r="G98" s="48">
        <v>-38586.75</v>
      </c>
      <c r="H98" s="48">
        <v>-17670.48</v>
      </c>
      <c r="I98" s="48">
        <v>-3991.92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131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1521688.74</v>
      </c>
      <c r="C104" s="24">
        <f t="shared" si="21"/>
        <v>1854711.27</v>
      </c>
      <c r="D104" s="24">
        <f t="shared" si="21"/>
        <v>2588182.1399999997</v>
      </c>
      <c r="E104" s="24">
        <f t="shared" si="21"/>
        <v>1301079.7899999998</v>
      </c>
      <c r="F104" s="24">
        <f t="shared" si="21"/>
        <v>1935091.3699999999</v>
      </c>
      <c r="G104" s="24">
        <f t="shared" si="21"/>
        <v>2640623.47</v>
      </c>
      <c r="H104" s="24">
        <f t="shared" si="21"/>
        <v>1387442.23</v>
      </c>
      <c r="I104" s="24">
        <f>+I105+I106</f>
        <v>533181.9299999999</v>
      </c>
      <c r="J104" s="24">
        <f>+J105+J106</f>
        <v>880719.4199999999</v>
      </c>
      <c r="K104" s="48">
        <f>SUM(B104:J104)</f>
        <v>14642720.36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1503614.67</v>
      </c>
      <c r="C105" s="24">
        <f t="shared" si="22"/>
        <v>1831809.08</v>
      </c>
      <c r="D105" s="24">
        <f t="shared" si="22"/>
        <v>2563472.5399999996</v>
      </c>
      <c r="E105" s="24">
        <f t="shared" si="22"/>
        <v>1279312.6999999997</v>
      </c>
      <c r="F105" s="24">
        <f t="shared" si="22"/>
        <v>1912456.17</v>
      </c>
      <c r="G105" s="24">
        <f t="shared" si="22"/>
        <v>2611595.7</v>
      </c>
      <c r="H105" s="24">
        <f t="shared" si="22"/>
        <v>1368074.67</v>
      </c>
      <c r="I105" s="24">
        <f t="shared" si="22"/>
        <v>533181.9299999999</v>
      </c>
      <c r="J105" s="24">
        <f t="shared" si="22"/>
        <v>867094.96</v>
      </c>
      <c r="K105" s="48">
        <f>SUM(B105:J105)</f>
        <v>14470612.419999998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18074.07</v>
      </c>
      <c r="C106" s="24">
        <f t="shared" si="23"/>
        <v>22902.19</v>
      </c>
      <c r="D106" s="24">
        <f t="shared" si="23"/>
        <v>24709.6</v>
      </c>
      <c r="E106" s="24">
        <f t="shared" si="23"/>
        <v>21767.09</v>
      </c>
      <c r="F106" s="24">
        <f t="shared" si="23"/>
        <v>22635.2</v>
      </c>
      <c r="G106" s="24">
        <f t="shared" si="23"/>
        <v>29027.77</v>
      </c>
      <c r="H106" s="24">
        <f t="shared" si="23"/>
        <v>19367.56</v>
      </c>
      <c r="I106" s="19">
        <f t="shared" si="23"/>
        <v>0</v>
      </c>
      <c r="J106" s="24">
        <f t="shared" si="23"/>
        <v>13624.46</v>
      </c>
      <c r="K106" s="48">
        <f>SUM(B106:J106)</f>
        <v>172107.93999999997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14642720.36</v>
      </c>
      <c r="L112" s="54"/>
    </row>
    <row r="113" spans="1:11" ht="18.75" customHeight="1">
      <c r="A113" s="26" t="s">
        <v>73</v>
      </c>
      <c r="B113" s="27">
        <v>201653.03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201653.03</v>
      </c>
    </row>
    <row r="114" spans="1:11" ht="18.75" customHeight="1">
      <c r="A114" s="26" t="s">
        <v>74</v>
      </c>
      <c r="B114" s="27">
        <v>1320035.71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1320035.71</v>
      </c>
    </row>
    <row r="115" spans="1:11" ht="18.75" customHeight="1">
      <c r="A115" s="26" t="s">
        <v>75</v>
      </c>
      <c r="B115" s="40">
        <v>0</v>
      </c>
      <c r="C115" s="27">
        <f>+C104</f>
        <v>1854711.27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1854711.27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2588182.1399999997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2588182.1399999997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1301079.7899999998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1301079.7899999998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381482.23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381482.23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707490.97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707490.97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93757.91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93757.91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752360.26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752360.26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788745.81</v>
      </c>
      <c r="H122" s="40">
        <v>0</v>
      </c>
      <c r="I122" s="40">
        <v>0</v>
      </c>
      <c r="J122" s="40">
        <v>0</v>
      </c>
      <c r="K122" s="41">
        <f t="shared" si="24"/>
        <v>788745.81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61177.76</v>
      </c>
      <c r="H123" s="40">
        <v>0</v>
      </c>
      <c r="I123" s="40">
        <v>0</v>
      </c>
      <c r="J123" s="40">
        <v>0</v>
      </c>
      <c r="K123" s="41">
        <f t="shared" si="24"/>
        <v>61177.76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391238.26</v>
      </c>
      <c r="H124" s="40">
        <v>0</v>
      </c>
      <c r="I124" s="40">
        <v>0</v>
      </c>
      <c r="J124" s="40">
        <v>0</v>
      </c>
      <c r="K124" s="41">
        <f t="shared" si="24"/>
        <v>391238.26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386419.07</v>
      </c>
      <c r="H125" s="40">
        <v>0</v>
      </c>
      <c r="I125" s="40">
        <v>0</v>
      </c>
      <c r="J125" s="40">
        <v>0</v>
      </c>
      <c r="K125" s="41">
        <f t="shared" si="24"/>
        <v>386419.07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1013042.57</v>
      </c>
      <c r="H126" s="40">
        <v>0</v>
      </c>
      <c r="I126" s="40">
        <v>0</v>
      </c>
      <c r="J126" s="40">
        <v>0</v>
      </c>
      <c r="K126" s="41">
        <f t="shared" si="24"/>
        <v>1013042.57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513831.83</v>
      </c>
      <c r="I127" s="40">
        <v>0</v>
      </c>
      <c r="J127" s="40">
        <v>0</v>
      </c>
      <c r="K127" s="41">
        <f t="shared" si="24"/>
        <v>513831.83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873610.4</v>
      </c>
      <c r="I128" s="40">
        <v>0</v>
      </c>
      <c r="J128" s="40">
        <v>0</v>
      </c>
      <c r="K128" s="41">
        <f t="shared" si="24"/>
        <v>873610.4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533181.93</v>
      </c>
      <c r="J129" s="40">
        <v>0</v>
      </c>
      <c r="K129" s="41">
        <f t="shared" si="24"/>
        <v>533181.93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880719.42</v>
      </c>
      <c r="K130" s="44">
        <f t="shared" si="24"/>
        <v>880719.42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2016-04-13T18:16:39Z</dcterms:modified>
  <cp:category/>
  <cp:version/>
  <cp:contentType/>
  <cp:contentStatus/>
</cp:coreProperties>
</file>