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<sst xmlns="http://schemas.openxmlformats.org/spreadsheetml/2006/main" count="134" uniqueCount="134">
  <si>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</si>
  <si>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</si>
  <si>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</si>
  <si>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</si>
  <si>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</si>
  <si>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</si>
  <si>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</si>
  <si>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</si>
  <si>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</si>
  <si>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</si>
  <si>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</si>
  <si>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</si>
  <si>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</si>
  <si>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</si>
  <si>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</si>
  <si>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</si>
  <si>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</si>
  <si>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</si>
  <si>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</si>
  <si>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</si>
  <si>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</si>
  <si>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</si>
  <si>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</si>
  <si>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</si>
  <si>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</si>
  <si>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</si>
  <si>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</si>
  <si>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</si>
  <si>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</si>
  <si>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</si>
  <si>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</si>
  <si>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</si>
  <si>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</si>
  <si>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</si>
  <si>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</si>
  <si>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</si>
  <si>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</si>
  <si>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</si>
  <si>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</si>
  <si>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</si>
  <si>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</si>
  <si>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</si>
  <si>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</si>
  <si>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</si>
  <si>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</si>
  <si>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</si>
  <si>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</si>
  <si>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</si>
  <si>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</si>
  <si>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</si>
  <si>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</si>
  <si>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</si>
  <si>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</si>
  <si>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</si>
  <si>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</si>
  <si>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</si>
  <si>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</si>
  <si>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</si>
  <si>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</si>
  <si>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</si>
  <si>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</si>
  <si>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</si>
  <si>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</si>
  <si>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</si>
  <si>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</si>
  <si>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</si>
  <si>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</si>
  <si>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</si>
  <si>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</si>
  <si>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</si>
  <si>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</si>
  <si>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</si>
  <si>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</si>
  <si>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</si>
  <si>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</si>
  <si>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</si>
  <si>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</si>
  <si>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</si>
  <si>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</si>
  <si>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</si>
  <si>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</si>
  <si>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</si>
  <si>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</si>
  <si>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</si>
  <si>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</si>
  <si>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</si>
  <si>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</si>
  <si>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</si>
  <si>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</si>
  <si>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</si>
  <si>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</si>
  <si>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</si>
  <si>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</si>
  <si>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</si>
  <si>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</si>
  <si>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</si>
  <si>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</si>
  <si>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</si>
  <si>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</si>
  <si>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</si>
  <si>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</si>
  <si>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</si>
  <si>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</si>
  <si>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</si>
  <si>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</si>
  <si>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</si>
  <si>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</si>
  <si>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</si>
  <si>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</si>
  <si>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</si>
  <si>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</si>
  <si>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</si>
  <si>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</si>
  <si>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</si>
  <si>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</si>
  <si>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</si>
  <si>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</si>
  <si>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</si>
  <si>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</si>
  <si>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</si>
  <si>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</si>
  <si>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</si>
  <si>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</si>
  <si>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</si>
  <si>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</si>
  <si>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</si>
  <si>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</si>
  <si>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</si>
  <si>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</si>
  <si>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</si>
  <si>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</si>
  <si>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</si>
  <si>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</si>
  <si>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06/04/16 - VENCIMENTO 13/04/16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</si>
</sst>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641823</v>
      </c>
      <c r="C7" s="9">
        <f t="shared" si="0"/>
        <v>822468</v>
      </c>
      <c r="D7" s="9">
        <f t="shared" si="0"/>
        <v>855078</v>
      </c>
      <c r="E7" s="9">
        <f t="shared" si="0"/>
        <v>571508</v>
      </c>
      <c r="F7" s="9">
        <f t="shared" si="0"/>
        <v>761787</v>
      </c>
      <c r="G7" s="9">
        <f t="shared" si="0"/>
        <v>1275829</v>
      </c>
      <c r="H7" s="9">
        <f t="shared" si="0"/>
        <v>593337</v>
      </c>
      <c r="I7" s="9">
        <f t="shared" si="0"/>
        <v>135847</v>
      </c>
      <c r="J7" s="9">
        <f t="shared" si="0"/>
        <v>340904</v>
      </c>
      <c r="K7" s="9">
        <f t="shared" si="0"/>
        <v>5998581</v>
      </c>
      <c r="L7" s="52"/>
    </row>
    <row r="8" spans="1:11" ht="17.25" customHeight="1">
      <c r="A8" s="10" t="s">
        <v>101</v>
      </c>
      <c r="B8" s="11">
        <f>B9+B12+B16</f>
        <v>390761</v>
      </c>
      <c r="C8" s="11">
        <f aca="true" t="shared" si="1" ref="C8:J8">C9+C12+C16</f>
        <v>513866</v>
      </c>
      <c r="D8" s="11">
        <f t="shared" si="1"/>
        <v>500138</v>
      </c>
      <c r="E8" s="11">
        <f t="shared" si="1"/>
        <v>350546</v>
      </c>
      <c r="F8" s="11">
        <f t="shared" si="1"/>
        <v>448846</v>
      </c>
      <c r="G8" s="11">
        <f t="shared" si="1"/>
        <v>740831</v>
      </c>
      <c r="H8" s="11">
        <f t="shared" si="1"/>
        <v>378621</v>
      </c>
      <c r="I8" s="11">
        <f t="shared" si="1"/>
        <v>76507</v>
      </c>
      <c r="J8" s="11">
        <f t="shared" si="1"/>
        <v>201041</v>
      </c>
      <c r="K8" s="11">
        <f>SUM(B8:J8)</f>
        <v>3601157</v>
      </c>
    </row>
    <row r="9" spans="1:11" ht="17.25" customHeight="1">
      <c r="A9" s="15" t="s">
        <v>17</v>
      </c>
      <c r="B9" s="13">
        <f>+B10+B11</f>
        <v>43697</v>
      </c>
      <c r="C9" s="13">
        <f aca="true" t="shared" si="2" ref="C9:J9">+C10+C11</f>
        <v>60993</v>
      </c>
      <c r="D9" s="13">
        <f t="shared" si="2"/>
        <v>51608</v>
      </c>
      <c r="E9" s="13">
        <f t="shared" si="2"/>
        <v>40252</v>
      </c>
      <c r="F9" s="13">
        <f t="shared" si="2"/>
        <v>45580</v>
      </c>
      <c r="G9" s="13">
        <f t="shared" si="2"/>
        <v>62345</v>
      </c>
      <c r="H9" s="13">
        <f t="shared" si="2"/>
        <v>55293</v>
      </c>
      <c r="I9" s="13">
        <f t="shared" si="2"/>
        <v>9740</v>
      </c>
      <c r="J9" s="13">
        <f t="shared" si="2"/>
        <v>18608</v>
      </c>
      <c r="K9" s="11">
        <f>SUM(B9:J9)</f>
        <v>388116</v>
      </c>
    </row>
    <row r="10" spans="1:11" ht="17.25" customHeight="1">
      <c r="A10" s="29" t="s">
        <v>18</v>
      </c>
      <c r="B10" s="13">
        <v>43697</v>
      </c>
      <c r="C10" s="13">
        <v>60993</v>
      </c>
      <c r="D10" s="13">
        <v>51608</v>
      </c>
      <c r="E10" s="13">
        <v>40252</v>
      </c>
      <c r="F10" s="13">
        <v>45580</v>
      </c>
      <c r="G10" s="13">
        <v>62345</v>
      </c>
      <c r="H10" s="13">
        <v>55293</v>
      </c>
      <c r="I10" s="13">
        <v>9740</v>
      </c>
      <c r="J10" s="13">
        <v>18608</v>
      </c>
      <c r="K10" s="11">
        <f>SUM(B10:J10)</f>
        <v>388116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251990</v>
      </c>
      <c r="C12" s="17">
        <f t="shared" si="3"/>
        <v>331606</v>
      </c>
      <c r="D12" s="17">
        <f t="shared" si="3"/>
        <v>327101</v>
      </c>
      <c r="E12" s="17">
        <f t="shared" si="3"/>
        <v>232378</v>
      </c>
      <c r="F12" s="17">
        <f t="shared" si="3"/>
        <v>298466</v>
      </c>
      <c r="G12" s="17">
        <f t="shared" si="3"/>
        <v>511351</v>
      </c>
      <c r="H12" s="17">
        <f t="shared" si="3"/>
        <v>247351</v>
      </c>
      <c r="I12" s="17">
        <f t="shared" si="3"/>
        <v>47820</v>
      </c>
      <c r="J12" s="17">
        <f t="shared" si="3"/>
        <v>129833</v>
      </c>
      <c r="K12" s="11">
        <f aca="true" t="shared" si="4" ref="K12:K27">SUM(B12:J12)</f>
        <v>2377896</v>
      </c>
    </row>
    <row r="13" spans="1:13" ht="17.25" customHeight="1">
      <c r="A13" s="14" t="s">
        <v>20</v>
      </c>
      <c r="B13" s="13">
        <v>118242</v>
      </c>
      <c r="C13" s="13">
        <v>167001</v>
      </c>
      <c r="D13" s="13">
        <v>169082</v>
      </c>
      <c r="E13" s="13">
        <v>117081</v>
      </c>
      <c r="F13" s="13">
        <v>148743</v>
      </c>
      <c r="G13" s="13">
        <v>240044</v>
      </c>
      <c r="H13" s="13">
        <v>112879</v>
      </c>
      <c r="I13" s="13">
        <v>26044</v>
      </c>
      <c r="J13" s="13">
        <v>67721</v>
      </c>
      <c r="K13" s="11">
        <f t="shared" si="4"/>
        <v>1166837</v>
      </c>
      <c r="L13" s="52"/>
      <c r="M13" s="53"/>
    </row>
    <row r="14" spans="1:12" ht="17.25" customHeight="1">
      <c r="A14" s="14" t="s">
        <v>21</v>
      </c>
      <c r="B14" s="13">
        <v>122746</v>
      </c>
      <c r="C14" s="13">
        <v>148082</v>
      </c>
      <c r="D14" s="13">
        <v>145760</v>
      </c>
      <c r="E14" s="13">
        <v>104900</v>
      </c>
      <c r="F14" s="13">
        <v>139003</v>
      </c>
      <c r="G14" s="13">
        <v>255058</v>
      </c>
      <c r="H14" s="13">
        <v>116982</v>
      </c>
      <c r="I14" s="13">
        <v>18784</v>
      </c>
      <c r="J14" s="13">
        <v>58107</v>
      </c>
      <c r="K14" s="11">
        <f t="shared" si="4"/>
        <v>1109422</v>
      </c>
      <c r="L14" s="52"/>
    </row>
    <row r="15" spans="1:11" ht="17.25" customHeight="1">
      <c r="A15" s="14" t="s">
        <v>22</v>
      </c>
      <c r="B15" s="13">
        <v>11002</v>
      </c>
      <c r="C15" s="13">
        <v>16523</v>
      </c>
      <c r="D15" s="13">
        <v>12259</v>
      </c>
      <c r="E15" s="13">
        <v>10397</v>
      </c>
      <c r="F15" s="13">
        <v>10720</v>
      </c>
      <c r="G15" s="13">
        <v>16249</v>
      </c>
      <c r="H15" s="13">
        <v>17490</v>
      </c>
      <c r="I15" s="13">
        <v>2992</v>
      </c>
      <c r="J15" s="13">
        <v>4005</v>
      </c>
      <c r="K15" s="11">
        <f t="shared" si="4"/>
        <v>101637</v>
      </c>
    </row>
    <row r="16" spans="1:11" ht="17.25" customHeight="1">
      <c r="A16" s="15" t="s">
        <v>97</v>
      </c>
      <c r="B16" s="13">
        <f>B17+B18+B19</f>
        <v>95074</v>
      </c>
      <c r="C16" s="13">
        <f aca="true" t="shared" si="5" ref="C16:J16">C17+C18+C19</f>
        <v>121267</v>
      </c>
      <c r="D16" s="13">
        <f t="shared" si="5"/>
        <v>121429</v>
      </c>
      <c r="E16" s="13">
        <f t="shared" si="5"/>
        <v>77916</v>
      </c>
      <c r="F16" s="13">
        <f t="shared" si="5"/>
        <v>104800</v>
      </c>
      <c r="G16" s="13">
        <f t="shared" si="5"/>
        <v>167135</v>
      </c>
      <c r="H16" s="13">
        <f t="shared" si="5"/>
        <v>75977</v>
      </c>
      <c r="I16" s="13">
        <f t="shared" si="5"/>
        <v>18947</v>
      </c>
      <c r="J16" s="13">
        <f t="shared" si="5"/>
        <v>52600</v>
      </c>
      <c r="K16" s="11">
        <f t="shared" si="4"/>
        <v>835145</v>
      </c>
    </row>
    <row r="17" spans="1:11" ht="17.25" customHeight="1">
      <c r="A17" s="14" t="s">
        <v>98</v>
      </c>
      <c r="B17" s="13">
        <v>19136</v>
      </c>
      <c r="C17" s="13">
        <v>25766</v>
      </c>
      <c r="D17" s="13">
        <v>24044</v>
      </c>
      <c r="E17" s="13">
        <v>17240</v>
      </c>
      <c r="F17" s="13">
        <v>24896</v>
      </c>
      <c r="G17" s="13">
        <v>42663</v>
      </c>
      <c r="H17" s="13">
        <v>18710</v>
      </c>
      <c r="I17" s="13">
        <v>4210</v>
      </c>
      <c r="J17" s="13">
        <v>9790</v>
      </c>
      <c r="K17" s="11">
        <f t="shared" si="4"/>
        <v>186455</v>
      </c>
    </row>
    <row r="18" spans="1:11" ht="17.25" customHeight="1">
      <c r="A18" s="14" t="s">
        <v>99</v>
      </c>
      <c r="B18" s="13">
        <v>6892</v>
      </c>
      <c r="C18" s="13">
        <v>6634</v>
      </c>
      <c r="D18" s="13">
        <v>8662</v>
      </c>
      <c r="E18" s="13">
        <v>5732</v>
      </c>
      <c r="F18" s="13">
        <v>9954</v>
      </c>
      <c r="G18" s="13">
        <v>18189</v>
      </c>
      <c r="H18" s="13">
        <v>4859</v>
      </c>
      <c r="I18" s="13">
        <v>1165</v>
      </c>
      <c r="J18" s="13">
        <v>3933</v>
      </c>
      <c r="K18" s="11">
        <f t="shared" si="4"/>
        <v>66020</v>
      </c>
    </row>
    <row r="19" spans="1:11" ht="17.25" customHeight="1">
      <c r="A19" s="14" t="s">
        <v>100</v>
      </c>
      <c r="B19" s="13">
        <v>69046</v>
      </c>
      <c r="C19" s="13">
        <v>88867</v>
      </c>
      <c r="D19" s="13">
        <v>88723</v>
      </c>
      <c r="E19" s="13">
        <v>54944</v>
      </c>
      <c r="F19" s="13">
        <v>69950</v>
      </c>
      <c r="G19" s="13">
        <v>106283</v>
      </c>
      <c r="H19" s="13">
        <v>52408</v>
      </c>
      <c r="I19" s="13">
        <v>13572</v>
      </c>
      <c r="J19" s="13">
        <v>38877</v>
      </c>
      <c r="K19" s="11">
        <f t="shared" si="4"/>
        <v>582670</v>
      </c>
    </row>
    <row r="20" spans="1:11" ht="17.25" customHeight="1">
      <c r="A20" s="16" t="s">
        <v>23</v>
      </c>
      <c r="B20" s="11">
        <f>+B21+B22+B23</f>
        <v>181071</v>
      </c>
      <c r="C20" s="11">
        <f aca="true" t="shared" si="6" ref="C20:J20">+C21+C22+C23</f>
        <v>202585</v>
      </c>
      <c r="D20" s="11">
        <f t="shared" si="6"/>
        <v>232027</v>
      </c>
      <c r="E20" s="11">
        <f t="shared" si="6"/>
        <v>147502</v>
      </c>
      <c r="F20" s="11">
        <f t="shared" si="6"/>
        <v>226721</v>
      </c>
      <c r="G20" s="11">
        <f t="shared" si="6"/>
        <v>422585</v>
      </c>
      <c r="H20" s="11">
        <f t="shared" si="6"/>
        <v>151540</v>
      </c>
      <c r="I20" s="11">
        <f t="shared" si="6"/>
        <v>37093</v>
      </c>
      <c r="J20" s="11">
        <f t="shared" si="6"/>
        <v>86595</v>
      </c>
      <c r="K20" s="11">
        <f t="shared" si="4"/>
        <v>1687719</v>
      </c>
    </row>
    <row r="21" spans="1:12" ht="17.25" customHeight="1">
      <c r="A21" s="12" t="s">
        <v>24</v>
      </c>
      <c r="B21" s="13">
        <v>94359</v>
      </c>
      <c r="C21" s="13">
        <v>116671</v>
      </c>
      <c r="D21" s="13">
        <v>134564</v>
      </c>
      <c r="E21" s="13">
        <v>83481</v>
      </c>
      <c r="F21" s="13">
        <v>127980</v>
      </c>
      <c r="G21" s="13">
        <v>219351</v>
      </c>
      <c r="H21" s="13">
        <v>83635</v>
      </c>
      <c r="I21" s="13">
        <v>22514</v>
      </c>
      <c r="J21" s="13">
        <v>49557</v>
      </c>
      <c r="K21" s="11">
        <f t="shared" si="4"/>
        <v>932112</v>
      </c>
      <c r="L21" s="52"/>
    </row>
    <row r="22" spans="1:12" ht="17.25" customHeight="1">
      <c r="A22" s="12" t="s">
        <v>25</v>
      </c>
      <c r="B22" s="13">
        <v>81710</v>
      </c>
      <c r="C22" s="13">
        <v>79961</v>
      </c>
      <c r="D22" s="13">
        <v>92188</v>
      </c>
      <c r="E22" s="13">
        <v>60204</v>
      </c>
      <c r="F22" s="13">
        <v>94287</v>
      </c>
      <c r="G22" s="13">
        <v>195019</v>
      </c>
      <c r="H22" s="13">
        <v>62010</v>
      </c>
      <c r="I22" s="13">
        <v>13457</v>
      </c>
      <c r="J22" s="13">
        <v>35324</v>
      </c>
      <c r="K22" s="11">
        <f t="shared" si="4"/>
        <v>714160</v>
      </c>
      <c r="L22" s="52"/>
    </row>
    <row r="23" spans="1:11" ht="17.25" customHeight="1">
      <c r="A23" s="12" t="s">
        <v>26</v>
      </c>
      <c r="B23" s="13">
        <v>5002</v>
      </c>
      <c r="C23" s="13">
        <v>5953</v>
      </c>
      <c r="D23" s="13">
        <v>5275</v>
      </c>
      <c r="E23" s="13">
        <v>3817</v>
      </c>
      <c r="F23" s="13">
        <v>4454</v>
      </c>
      <c r="G23" s="13">
        <v>8215</v>
      </c>
      <c r="H23" s="13">
        <v>5895</v>
      </c>
      <c r="I23" s="13">
        <v>1122</v>
      </c>
      <c r="J23" s="13">
        <v>1714</v>
      </c>
      <c r="K23" s="11">
        <f t="shared" si="4"/>
        <v>41447</v>
      </c>
    </row>
    <row r="24" spans="1:11" ht="17.25" customHeight="1">
      <c r="A24" s="16" t="s">
        <v>27</v>
      </c>
      <c r="B24" s="13">
        <v>69991</v>
      </c>
      <c r="C24" s="13">
        <v>106017</v>
      </c>
      <c r="D24" s="13">
        <v>122913</v>
      </c>
      <c r="E24" s="13">
        <v>73460</v>
      </c>
      <c r="F24" s="13">
        <v>86220</v>
      </c>
      <c r="G24" s="13">
        <v>112413</v>
      </c>
      <c r="H24" s="13">
        <v>54640</v>
      </c>
      <c r="I24" s="13">
        <v>22247</v>
      </c>
      <c r="J24" s="13">
        <v>53268</v>
      </c>
      <c r="K24" s="11">
        <f t="shared" si="4"/>
        <v>701169</v>
      </c>
    </row>
    <row r="25" spans="1:12" ht="17.25" customHeight="1">
      <c r="A25" s="12" t="s">
        <v>28</v>
      </c>
      <c r="B25" s="13">
        <v>44794</v>
      </c>
      <c r="C25" s="13">
        <v>67851</v>
      </c>
      <c r="D25" s="13">
        <v>78664</v>
      </c>
      <c r="E25" s="13">
        <v>47014</v>
      </c>
      <c r="F25" s="13">
        <v>55181</v>
      </c>
      <c r="G25" s="13">
        <v>71944</v>
      </c>
      <c r="H25" s="13">
        <v>34970</v>
      </c>
      <c r="I25" s="13">
        <v>14238</v>
      </c>
      <c r="J25" s="13">
        <v>34092</v>
      </c>
      <c r="K25" s="11">
        <f t="shared" si="4"/>
        <v>448748</v>
      </c>
      <c r="L25" s="52"/>
    </row>
    <row r="26" spans="1:12" ht="17.25" customHeight="1">
      <c r="A26" s="12" t="s">
        <v>29</v>
      </c>
      <c r="B26" s="13">
        <v>25197</v>
      </c>
      <c r="C26" s="13">
        <v>38166</v>
      </c>
      <c r="D26" s="13">
        <v>44249</v>
      </c>
      <c r="E26" s="13">
        <v>26446</v>
      </c>
      <c r="F26" s="13">
        <v>31039</v>
      </c>
      <c r="G26" s="13">
        <v>40469</v>
      </c>
      <c r="H26" s="13">
        <v>19670</v>
      </c>
      <c r="I26" s="13">
        <v>8009</v>
      </c>
      <c r="J26" s="13">
        <v>19176</v>
      </c>
      <c r="K26" s="11">
        <f t="shared" si="4"/>
        <v>252421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8536</v>
      </c>
      <c r="I27" s="11">
        <v>0</v>
      </c>
      <c r="J27" s="11">
        <v>0</v>
      </c>
      <c r="K27" s="11">
        <f t="shared" si="4"/>
        <v>8536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7653.73</v>
      </c>
      <c r="I35" s="19">
        <v>0</v>
      </c>
      <c r="J35" s="19">
        <v>0</v>
      </c>
      <c r="K35" s="23">
        <f>SUM(B35:J35)</f>
        <v>7653.73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1673897.24</v>
      </c>
      <c r="C47" s="22">
        <f aca="true" t="shared" si="11" ref="C47:H47">+C48+C57</f>
        <v>2443378.1400000006</v>
      </c>
      <c r="D47" s="22">
        <f t="shared" si="11"/>
        <v>2857897.7199999997</v>
      </c>
      <c r="E47" s="22">
        <f t="shared" si="11"/>
        <v>1631846.96</v>
      </c>
      <c r="F47" s="22">
        <f t="shared" si="11"/>
        <v>2106681.08</v>
      </c>
      <c r="G47" s="22">
        <f t="shared" si="11"/>
        <v>3031594.0100000002</v>
      </c>
      <c r="H47" s="22">
        <f t="shared" si="11"/>
        <v>1627880.8699999999</v>
      </c>
      <c r="I47" s="22">
        <f>+I48+I57</f>
        <v>650264.95</v>
      </c>
      <c r="J47" s="22">
        <f>+J48+J57</f>
        <v>982645.24</v>
      </c>
      <c r="K47" s="22">
        <f>SUM(B47:J47)</f>
        <v>17006086.209999997</v>
      </c>
    </row>
    <row r="48" spans="1:11" ht="17.25" customHeight="1">
      <c r="A48" s="16" t="s">
        <v>115</v>
      </c>
      <c r="B48" s="23">
        <f>SUM(B49:B56)</f>
        <v>1655823.17</v>
      </c>
      <c r="C48" s="23">
        <f aca="true" t="shared" si="12" ref="C48:J48">SUM(C49:C56)</f>
        <v>2420475.9500000007</v>
      </c>
      <c r="D48" s="23">
        <f t="shared" si="12"/>
        <v>2833188.1199999996</v>
      </c>
      <c r="E48" s="23">
        <f t="shared" si="12"/>
        <v>1610079.8699999999</v>
      </c>
      <c r="F48" s="23">
        <f t="shared" si="12"/>
        <v>2084045.8800000001</v>
      </c>
      <c r="G48" s="23">
        <f t="shared" si="12"/>
        <v>3002566.24</v>
      </c>
      <c r="H48" s="23">
        <f t="shared" si="12"/>
        <v>1608513.3099999998</v>
      </c>
      <c r="I48" s="23">
        <f t="shared" si="12"/>
        <v>650264.95</v>
      </c>
      <c r="J48" s="23">
        <f t="shared" si="12"/>
        <v>969020.78</v>
      </c>
      <c r="K48" s="23">
        <f aca="true" t="shared" si="13" ref="K48:K57">SUM(B48:J48)</f>
        <v>16833978.27</v>
      </c>
    </row>
    <row r="49" spans="1:11" ht="17.25" customHeight="1">
      <c r="A49" s="34" t="s">
        <v>46</v>
      </c>
      <c r="B49" s="23">
        <f aca="true" t="shared" si="14" ref="B49:H49">ROUND(B30*B7,2)</f>
        <v>1654812.24</v>
      </c>
      <c r="C49" s="23">
        <f t="shared" si="14"/>
        <v>2413367.85</v>
      </c>
      <c r="D49" s="23">
        <f t="shared" si="14"/>
        <v>2831077.75</v>
      </c>
      <c r="E49" s="23">
        <f t="shared" si="14"/>
        <v>1609252.23</v>
      </c>
      <c r="F49" s="23">
        <f t="shared" si="14"/>
        <v>2082344.76</v>
      </c>
      <c r="G49" s="23">
        <f t="shared" si="14"/>
        <v>3000111.89</v>
      </c>
      <c r="H49" s="23">
        <f t="shared" si="14"/>
        <v>1599873.89</v>
      </c>
      <c r="I49" s="23">
        <f>ROUND(I30*I7,2)</f>
        <v>649199.23</v>
      </c>
      <c r="J49" s="23">
        <f>ROUND(J30*J7,2)</f>
        <v>966803.74</v>
      </c>
      <c r="K49" s="23">
        <f t="shared" si="13"/>
        <v>16806843.580000002</v>
      </c>
    </row>
    <row r="50" spans="1:11" ht="17.25" customHeight="1">
      <c r="A50" s="34" t="s">
        <v>47</v>
      </c>
      <c r="B50" s="19">
        <v>0</v>
      </c>
      <c r="C50" s="23">
        <f>ROUND(C31*C7,2)</f>
        <v>5364.47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5364.47</v>
      </c>
    </row>
    <row r="51" spans="1:11" ht="17.25" customHeight="1">
      <c r="A51" s="67" t="s">
        <v>108</v>
      </c>
      <c r="B51" s="68">
        <f aca="true" t="shared" si="15" ref="B51:H51">ROUND(B32*B7,2)</f>
        <v>-3080.75</v>
      </c>
      <c r="C51" s="68">
        <f t="shared" si="15"/>
        <v>-4030.09</v>
      </c>
      <c r="D51" s="68">
        <f t="shared" si="15"/>
        <v>-4275.39</v>
      </c>
      <c r="E51" s="68">
        <f t="shared" si="15"/>
        <v>-2617.76</v>
      </c>
      <c r="F51" s="68">
        <f t="shared" si="15"/>
        <v>-3580.4</v>
      </c>
      <c r="G51" s="68">
        <f t="shared" si="15"/>
        <v>-4975.73</v>
      </c>
      <c r="H51" s="68">
        <f t="shared" si="15"/>
        <v>-2729.35</v>
      </c>
      <c r="I51" s="19">
        <v>0</v>
      </c>
      <c r="J51" s="19">
        <v>0</v>
      </c>
      <c r="K51" s="68">
        <f>SUM(B51:J51)</f>
        <v>-25289.469999999998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7653.73</v>
      </c>
      <c r="I53" s="31">
        <f>+I35</f>
        <v>0</v>
      </c>
      <c r="J53" s="31">
        <f>+J35</f>
        <v>0</v>
      </c>
      <c r="K53" s="23">
        <f t="shared" si="13"/>
        <v>7653.73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-185817.20000000004</v>
      </c>
      <c r="C61" s="35">
        <f t="shared" si="16"/>
        <v>-299312.57</v>
      </c>
      <c r="D61" s="35">
        <f t="shared" si="16"/>
        <v>-294182.47</v>
      </c>
      <c r="E61" s="35">
        <f t="shared" si="16"/>
        <v>-379074.59</v>
      </c>
      <c r="F61" s="35">
        <f t="shared" si="16"/>
        <v>-196896.77000000002</v>
      </c>
      <c r="G61" s="35">
        <f t="shared" si="16"/>
        <v>-413734.42</v>
      </c>
      <c r="H61" s="35">
        <f t="shared" si="16"/>
        <v>-250177.43</v>
      </c>
      <c r="I61" s="35">
        <f t="shared" si="16"/>
        <v>-103396.01</v>
      </c>
      <c r="J61" s="35">
        <f t="shared" si="16"/>
        <v>-98894.45999999999</v>
      </c>
      <c r="K61" s="35">
        <f>SUM(B61:J61)</f>
        <v>-2221485.92</v>
      </c>
    </row>
    <row r="62" spans="1:11" ht="18.75" customHeight="1">
      <c r="A62" s="16" t="s">
        <v>77</v>
      </c>
      <c r="B62" s="35">
        <f aca="true" t="shared" si="17" ref="B62:J62">B63+B64+B65+B66+B67+B68</f>
        <v>-256248.60000000003</v>
      </c>
      <c r="C62" s="35">
        <f t="shared" si="17"/>
        <v>-241471.5</v>
      </c>
      <c r="D62" s="35">
        <f t="shared" si="17"/>
        <v>-234869.05</v>
      </c>
      <c r="E62" s="35">
        <f t="shared" si="17"/>
        <v>-326208.79000000004</v>
      </c>
      <c r="F62" s="35">
        <f t="shared" si="17"/>
        <v>-278919.39</v>
      </c>
      <c r="G62" s="35">
        <f t="shared" si="17"/>
        <v>-327060.97</v>
      </c>
      <c r="H62" s="35">
        <f t="shared" si="17"/>
        <v>-210133.4</v>
      </c>
      <c r="I62" s="35">
        <f t="shared" si="17"/>
        <v>-37012</v>
      </c>
      <c r="J62" s="35">
        <f t="shared" si="17"/>
        <v>-70710.4</v>
      </c>
      <c r="K62" s="35">
        <f aca="true" t="shared" si="18" ref="K62:K93">SUM(B62:J62)</f>
        <v>-1982634.0999999999</v>
      </c>
    </row>
    <row r="63" spans="1:11" ht="18.75" customHeight="1">
      <c r="A63" s="12" t="s">
        <v>78</v>
      </c>
      <c r="B63" s="35">
        <f>-ROUND(B9*$D$3,2)</f>
        <v>-166048.6</v>
      </c>
      <c r="C63" s="35">
        <f aca="true" t="shared" si="19" ref="C63:J63">-ROUND(C9*$D$3,2)</f>
        <v>-231773.4</v>
      </c>
      <c r="D63" s="35">
        <f t="shared" si="19"/>
        <v>-196110.4</v>
      </c>
      <c r="E63" s="35">
        <f t="shared" si="19"/>
        <v>-152957.6</v>
      </c>
      <c r="F63" s="35">
        <f t="shared" si="19"/>
        <v>-173204</v>
      </c>
      <c r="G63" s="35">
        <f t="shared" si="19"/>
        <v>-236911</v>
      </c>
      <c r="H63" s="35">
        <f t="shared" si="19"/>
        <v>-210113.4</v>
      </c>
      <c r="I63" s="35">
        <f t="shared" si="19"/>
        <v>-37012</v>
      </c>
      <c r="J63" s="35">
        <f t="shared" si="19"/>
        <v>-70710.4</v>
      </c>
      <c r="K63" s="35">
        <f t="shared" si="18"/>
        <v>-1474840.7999999998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-1554.2</v>
      </c>
      <c r="C65" s="35">
        <v>-220.4</v>
      </c>
      <c r="D65" s="35">
        <v>-516.8</v>
      </c>
      <c r="E65" s="35">
        <v>-1143.8</v>
      </c>
      <c r="F65" s="35">
        <v>-471.2</v>
      </c>
      <c r="G65" s="35">
        <v>-406.6</v>
      </c>
      <c r="H65" s="19">
        <v>0</v>
      </c>
      <c r="I65" s="19">
        <v>0</v>
      </c>
      <c r="J65" s="19">
        <v>0</v>
      </c>
      <c r="K65" s="35">
        <f t="shared" si="18"/>
        <v>-4313</v>
      </c>
    </row>
    <row r="66" spans="1:11" ht="18.75" customHeight="1">
      <c r="A66" s="12" t="s">
        <v>109</v>
      </c>
      <c r="B66" s="35">
        <v>-2884.2</v>
      </c>
      <c r="C66" s="35">
        <v>-1197</v>
      </c>
      <c r="D66" s="35">
        <v>-292.6</v>
      </c>
      <c r="E66" s="35">
        <v>-1117.2</v>
      </c>
      <c r="F66" s="35">
        <v>-319.2</v>
      </c>
      <c r="G66" s="35">
        <v>-345.8</v>
      </c>
      <c r="H66" s="19">
        <v>0</v>
      </c>
      <c r="I66" s="19">
        <v>0</v>
      </c>
      <c r="J66" s="19">
        <v>0</v>
      </c>
      <c r="K66" s="35">
        <f t="shared" si="18"/>
        <v>-6156</v>
      </c>
    </row>
    <row r="67" spans="1:11" ht="18.75" customHeight="1">
      <c r="A67" s="12" t="s">
        <v>55</v>
      </c>
      <c r="B67" s="35">
        <v>-85761.6</v>
      </c>
      <c r="C67" s="35">
        <v>-8280.7</v>
      </c>
      <c r="D67" s="35">
        <v>-37949.25</v>
      </c>
      <c r="E67" s="35">
        <v>-170990.19</v>
      </c>
      <c r="F67" s="35">
        <v>-104924.99</v>
      </c>
      <c r="G67" s="35">
        <v>-89397.57</v>
      </c>
      <c r="H67" s="35">
        <v>-20</v>
      </c>
      <c r="I67" s="19">
        <v>0</v>
      </c>
      <c r="J67" s="19">
        <v>0</v>
      </c>
      <c r="K67" s="35">
        <f t="shared" si="18"/>
        <v>-497324.3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70431.4</v>
      </c>
      <c r="C69" s="68">
        <f t="shared" si="20"/>
        <v>-57841.07000000001</v>
      </c>
      <c r="D69" s="68">
        <f t="shared" si="20"/>
        <v>-59313.420000000006</v>
      </c>
      <c r="E69" s="68">
        <f t="shared" si="20"/>
        <v>-52865.8</v>
      </c>
      <c r="F69" s="68">
        <f t="shared" si="20"/>
        <v>82022.62</v>
      </c>
      <c r="G69" s="68">
        <f t="shared" si="20"/>
        <v>-86673.45</v>
      </c>
      <c r="H69" s="68">
        <f t="shared" si="20"/>
        <v>-40044.03</v>
      </c>
      <c r="I69" s="68">
        <f t="shared" si="20"/>
        <v>-66384.01</v>
      </c>
      <c r="J69" s="68">
        <f t="shared" si="20"/>
        <v>-28184.059999999998</v>
      </c>
      <c r="K69" s="68">
        <f t="shared" si="18"/>
        <v>-238851.82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-13544.33</v>
      </c>
      <c r="F93" s="19">
        <v>0</v>
      </c>
      <c r="G93" s="19">
        <v>0</v>
      </c>
      <c r="H93" s="19">
        <v>0</v>
      </c>
      <c r="I93" s="48">
        <v>-8193.34</v>
      </c>
      <c r="J93" s="48">
        <v>-17589.35</v>
      </c>
      <c r="K93" s="48">
        <f t="shared" si="18"/>
        <v>-39327.02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58244.44</v>
      </c>
      <c r="C98" s="48">
        <v>-24674.04</v>
      </c>
      <c r="D98" s="48">
        <v>-25652.34</v>
      </c>
      <c r="E98" s="48">
        <v>-17145.24</v>
      </c>
      <c r="F98" s="48">
        <v>69121.49</v>
      </c>
      <c r="G98" s="48">
        <v>-38274.87</v>
      </c>
      <c r="H98" s="48">
        <v>-17544.03</v>
      </c>
      <c r="I98" s="48">
        <v>-4075.41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1488080.0399999998</v>
      </c>
      <c r="C104" s="24">
        <f t="shared" si="21"/>
        <v>2144065.5700000008</v>
      </c>
      <c r="D104" s="24">
        <f t="shared" si="21"/>
        <v>2563715.25</v>
      </c>
      <c r="E104" s="24">
        <f t="shared" si="21"/>
        <v>1252772.3699999999</v>
      </c>
      <c r="F104" s="24">
        <f t="shared" si="21"/>
        <v>1909784.3100000003</v>
      </c>
      <c r="G104" s="24">
        <f t="shared" si="21"/>
        <v>2617859.5900000003</v>
      </c>
      <c r="H104" s="24">
        <f t="shared" si="21"/>
        <v>1377703.44</v>
      </c>
      <c r="I104" s="24">
        <f>+I105+I106</f>
        <v>546868.94</v>
      </c>
      <c r="J104" s="24">
        <f>+J105+J106</f>
        <v>883750.78</v>
      </c>
      <c r="K104" s="48">
        <f>SUM(B104:J104)</f>
        <v>14784600.29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1470005.9699999997</v>
      </c>
      <c r="C105" s="24">
        <f t="shared" si="22"/>
        <v>2121163.380000001</v>
      </c>
      <c r="D105" s="24">
        <f t="shared" si="22"/>
        <v>2539005.65</v>
      </c>
      <c r="E105" s="24">
        <f t="shared" si="22"/>
        <v>1231005.2799999998</v>
      </c>
      <c r="F105" s="24">
        <f t="shared" si="22"/>
        <v>1887149.1100000003</v>
      </c>
      <c r="G105" s="24">
        <f t="shared" si="22"/>
        <v>2588831.8200000003</v>
      </c>
      <c r="H105" s="24">
        <f t="shared" si="22"/>
        <v>1358335.88</v>
      </c>
      <c r="I105" s="24">
        <f t="shared" si="22"/>
        <v>546868.94</v>
      </c>
      <c r="J105" s="24">
        <f t="shared" si="22"/>
        <v>870126.3200000001</v>
      </c>
      <c r="K105" s="48">
        <f>SUM(B105:J105)</f>
        <v>14612492.35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14784600.320000004</v>
      </c>
      <c r="L112" s="54"/>
    </row>
    <row r="113" spans="1:11" ht="18.75" customHeight="1">
      <c r="A113" s="26" t="s">
        <v>73</v>
      </c>
      <c r="B113" s="27">
        <v>194844.5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194844.5</v>
      </c>
    </row>
    <row r="114" spans="1:11" ht="18.75" customHeight="1">
      <c r="A114" s="26" t="s">
        <v>74</v>
      </c>
      <c r="B114" s="27">
        <v>1293235.55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1293235.55</v>
      </c>
    </row>
    <row r="115" spans="1:11" ht="18.75" customHeight="1">
      <c r="A115" s="26" t="s">
        <v>75</v>
      </c>
      <c r="B115" s="40">
        <v>0</v>
      </c>
      <c r="C115" s="27">
        <f>+C104</f>
        <v>2144065.5700000008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2144065.5700000008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2563715.25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2563715.25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1252772.3699999999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1252772.3699999999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373462.12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373462.12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693905.86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693905.86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93218.14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93218.14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749198.2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749198.2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770004.04</v>
      </c>
      <c r="H122" s="40">
        <v>0</v>
      </c>
      <c r="I122" s="40">
        <v>0</v>
      </c>
      <c r="J122" s="40">
        <v>0</v>
      </c>
      <c r="K122" s="41">
        <f t="shared" si="24"/>
        <v>770004.04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60719.58</v>
      </c>
      <c r="H123" s="40">
        <v>0</v>
      </c>
      <c r="I123" s="40">
        <v>0</v>
      </c>
      <c r="J123" s="40">
        <v>0</v>
      </c>
      <c r="K123" s="41">
        <f t="shared" si="24"/>
        <v>60719.58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404767.26</v>
      </c>
      <c r="H124" s="40">
        <v>0</v>
      </c>
      <c r="I124" s="40">
        <v>0</v>
      </c>
      <c r="J124" s="40">
        <v>0</v>
      </c>
      <c r="K124" s="41">
        <f t="shared" si="24"/>
        <v>404767.26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370907.49</v>
      </c>
      <c r="H125" s="40">
        <v>0</v>
      </c>
      <c r="I125" s="40">
        <v>0</v>
      </c>
      <c r="J125" s="40">
        <v>0</v>
      </c>
      <c r="K125" s="41">
        <f t="shared" si="24"/>
        <v>370907.49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1011461.23</v>
      </c>
      <c r="H126" s="40">
        <v>0</v>
      </c>
      <c r="I126" s="40">
        <v>0</v>
      </c>
      <c r="J126" s="40">
        <v>0</v>
      </c>
      <c r="K126" s="41">
        <f t="shared" si="24"/>
        <v>1011461.23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512942.22</v>
      </c>
      <c r="I127" s="40">
        <v>0</v>
      </c>
      <c r="J127" s="40">
        <v>0</v>
      </c>
      <c r="K127" s="41">
        <f t="shared" si="24"/>
        <v>512942.22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864761.21</v>
      </c>
      <c r="I128" s="40">
        <v>0</v>
      </c>
      <c r="J128" s="40">
        <v>0</v>
      </c>
      <c r="K128" s="41">
        <f t="shared" si="24"/>
        <v>864761.21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546868.94</v>
      </c>
      <c r="J129" s="40">
        <v>0</v>
      </c>
      <c r="K129" s="41">
        <f t="shared" si="24"/>
        <v>546868.94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883750.79</v>
      </c>
      <c r="K130" s="44">
        <f t="shared" si="24"/>
        <v>883750.79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2016-04-12T18:06:24Z</dcterms:modified>
  <cp:category/>
  <cp:version/>
  <cp:contentType/>
  <cp:contentStatus/>
</cp:coreProperties>
</file>