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<sst xmlns="http://schemas.openxmlformats.org/spreadsheetml/2006/main" count="134" uniqueCount="134">
  <si>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</si>
  <si>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</si>
  <si>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</si>
  <si>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</si>
  <si>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</si>
  <si>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</si>
  <si>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</si>
  <si>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</si>
  <si>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</si>
  <si>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</si>
  <si>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</si>
  <si>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</si>
  <si>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</si>
  <si>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</si>
  <si>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</si>
  <si>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</si>
  <si>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</si>
  <si>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</si>
  <si>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</si>
  <si>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</si>
  <si>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</si>
  <si>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</si>
  <si>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</si>
  <si>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</si>
  <si>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</si>
  <si>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</si>
  <si>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</si>
  <si>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</si>
  <si>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</si>
  <si>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</si>
  <si>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</si>
  <si>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</si>
  <si>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</si>
  <si>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</si>
  <si>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</si>
  <si>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</si>
  <si>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</si>
  <si>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</si>
  <si>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</si>
  <si>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</si>
  <si>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</si>
  <si>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</si>
  <si>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</si>
  <si>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</si>
  <si>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</si>
  <si>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</si>
  <si>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</si>
  <si>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</si>
  <si>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</si>
  <si>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</si>
  <si>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</si>
  <si>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</si>
  <si>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</si>
  <si>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</si>
  <si>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</si>
  <si>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</si>
  <si>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</si>
  <si>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</si>
  <si>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</si>
  <si>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</si>
  <si>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</si>
  <si>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</si>
  <si>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</si>
  <si>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</si>
  <si>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</si>
  <si>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</si>
  <si>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</si>
  <si>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</si>
  <si>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</si>
  <si>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</si>
  <si>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</si>
  <si>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</si>
  <si>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</si>
  <si>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</si>
  <si>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</si>
  <si>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</si>
  <si>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</si>
  <si>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</si>
  <si>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</si>
  <si>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</si>
  <si>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</si>
  <si>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</si>
  <si>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</si>
  <si>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</si>
  <si>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</si>
  <si>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</si>
  <si>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</si>
  <si>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</si>
  <si>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</si>
  <si>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</si>
  <si>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</si>
  <si>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</si>
  <si>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</si>
  <si>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</si>
  <si>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</si>
  <si>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</si>
  <si>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</si>
  <si>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</si>
  <si>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</si>
  <si>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</si>
  <si>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</si>
  <si>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</si>
  <si>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</si>
  <si>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</si>
  <si>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</si>
  <si>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</si>
  <si>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</si>
  <si>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</si>
  <si>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</si>
  <si>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</si>
  <si>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</si>
  <si>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</si>
  <si>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</si>
  <si>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</si>
  <si>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</si>
  <si>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</si>
  <si>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</si>
  <si>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</si>
  <si>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</si>
  <si>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</si>
  <si>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</si>
  <si>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</si>
  <si>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</si>
  <si>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</si>
  <si>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</si>
  <si>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</si>
  <si>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</si>
  <si>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</si>
  <si>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</si>
  <si>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</si>
  <si>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</si>
  <si>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</si>
  <si>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</si>
  <si>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05/04/16 - VENCIMENTO 12/04/16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</si>
</sst>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641666</v>
      </c>
      <c r="C7" s="9">
        <f t="shared" si="0"/>
        <v>818865</v>
      </c>
      <c r="D7" s="9">
        <f t="shared" si="0"/>
        <v>844530</v>
      </c>
      <c r="E7" s="9">
        <f t="shared" si="0"/>
        <v>567683</v>
      </c>
      <c r="F7" s="9">
        <f t="shared" si="0"/>
        <v>758310</v>
      </c>
      <c r="G7" s="9">
        <f t="shared" si="0"/>
        <v>1265252</v>
      </c>
      <c r="H7" s="9">
        <f t="shared" si="0"/>
        <v>591518</v>
      </c>
      <c r="I7" s="9">
        <f t="shared" si="0"/>
        <v>131201</v>
      </c>
      <c r="J7" s="9">
        <f t="shared" si="0"/>
        <v>334480</v>
      </c>
      <c r="K7" s="9">
        <f t="shared" si="0"/>
        <v>5953505</v>
      </c>
      <c r="L7" s="52"/>
    </row>
    <row r="8" spans="1:11" ht="17.25" customHeight="1">
      <c r="A8" s="10" t="s">
        <v>101</v>
      </c>
      <c r="B8" s="11">
        <f>B9+B12+B16</f>
        <v>393390</v>
      </c>
      <c r="C8" s="11">
        <f aca="true" t="shared" si="1" ref="C8:J8">C9+C12+C16</f>
        <v>513449</v>
      </c>
      <c r="D8" s="11">
        <f t="shared" si="1"/>
        <v>497702</v>
      </c>
      <c r="E8" s="11">
        <f t="shared" si="1"/>
        <v>349419</v>
      </c>
      <c r="F8" s="11">
        <f t="shared" si="1"/>
        <v>450589</v>
      </c>
      <c r="G8" s="11">
        <f t="shared" si="1"/>
        <v>738446</v>
      </c>
      <c r="H8" s="11">
        <f t="shared" si="1"/>
        <v>379496</v>
      </c>
      <c r="I8" s="11">
        <f t="shared" si="1"/>
        <v>74798</v>
      </c>
      <c r="J8" s="11">
        <f t="shared" si="1"/>
        <v>199571</v>
      </c>
      <c r="K8" s="11">
        <f>SUM(B8:J8)</f>
        <v>3596860</v>
      </c>
    </row>
    <row r="9" spans="1:11" ht="17.25" customHeight="1">
      <c r="A9" s="15" t="s">
        <v>17</v>
      </c>
      <c r="B9" s="13">
        <f>+B10+B11</f>
        <v>42368</v>
      </c>
      <c r="C9" s="13">
        <f aca="true" t="shared" si="2" ref="C9:J9">+C10+C11</f>
        <v>58133</v>
      </c>
      <c r="D9" s="13">
        <f t="shared" si="2"/>
        <v>49280</v>
      </c>
      <c r="E9" s="13">
        <f t="shared" si="2"/>
        <v>38899</v>
      </c>
      <c r="F9" s="13">
        <f t="shared" si="2"/>
        <v>43928</v>
      </c>
      <c r="G9" s="13">
        <f t="shared" si="2"/>
        <v>60028</v>
      </c>
      <c r="H9" s="13">
        <f t="shared" si="2"/>
        <v>54183</v>
      </c>
      <c r="I9" s="13">
        <f t="shared" si="2"/>
        <v>9538</v>
      </c>
      <c r="J9" s="13">
        <f t="shared" si="2"/>
        <v>17561</v>
      </c>
      <c r="K9" s="11">
        <f>SUM(B9:J9)</f>
        <v>373918</v>
      </c>
    </row>
    <row r="10" spans="1:11" ht="17.25" customHeight="1">
      <c r="A10" s="29" t="s">
        <v>18</v>
      </c>
      <c r="B10" s="13">
        <v>42368</v>
      </c>
      <c r="C10" s="13">
        <v>58133</v>
      </c>
      <c r="D10" s="13">
        <v>49280</v>
      </c>
      <c r="E10" s="13">
        <v>38899</v>
      </c>
      <c r="F10" s="13">
        <v>43928</v>
      </c>
      <c r="G10" s="13">
        <v>60028</v>
      </c>
      <c r="H10" s="13">
        <v>54183</v>
      </c>
      <c r="I10" s="13">
        <v>9538</v>
      </c>
      <c r="J10" s="13">
        <v>17561</v>
      </c>
      <c r="K10" s="11">
        <f>SUM(B10:J10)</f>
        <v>373918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248880</v>
      </c>
      <c r="C12" s="17">
        <f t="shared" si="3"/>
        <v>325318</v>
      </c>
      <c r="D12" s="17">
        <f t="shared" si="3"/>
        <v>319452</v>
      </c>
      <c r="E12" s="17">
        <f t="shared" si="3"/>
        <v>227587</v>
      </c>
      <c r="F12" s="17">
        <f t="shared" si="3"/>
        <v>294573</v>
      </c>
      <c r="G12" s="17">
        <f t="shared" si="3"/>
        <v>500517</v>
      </c>
      <c r="H12" s="17">
        <f t="shared" si="3"/>
        <v>243401</v>
      </c>
      <c r="I12" s="17">
        <f t="shared" si="3"/>
        <v>45506</v>
      </c>
      <c r="J12" s="17">
        <f t="shared" si="3"/>
        <v>126184</v>
      </c>
      <c r="K12" s="11">
        <f aca="true" t="shared" si="4" ref="K12:K27">SUM(B12:J12)</f>
        <v>2331418</v>
      </c>
    </row>
    <row r="13" spans="1:13" ht="17.25" customHeight="1">
      <c r="A13" s="14" t="s">
        <v>20</v>
      </c>
      <c r="B13" s="13">
        <v>117510</v>
      </c>
      <c r="C13" s="13">
        <v>164186</v>
      </c>
      <c r="D13" s="13">
        <v>165703</v>
      </c>
      <c r="E13" s="13">
        <v>114951</v>
      </c>
      <c r="F13" s="13">
        <v>147877</v>
      </c>
      <c r="G13" s="13">
        <v>236147</v>
      </c>
      <c r="H13" s="13">
        <v>111084</v>
      </c>
      <c r="I13" s="13">
        <v>24685</v>
      </c>
      <c r="J13" s="13">
        <v>65778</v>
      </c>
      <c r="K13" s="11">
        <f t="shared" si="4"/>
        <v>1147921</v>
      </c>
      <c r="L13" s="52"/>
      <c r="M13" s="53"/>
    </row>
    <row r="14" spans="1:12" ht="17.25" customHeight="1">
      <c r="A14" s="14" t="s">
        <v>21</v>
      </c>
      <c r="B14" s="13">
        <v>120765</v>
      </c>
      <c r="C14" s="13">
        <v>144915</v>
      </c>
      <c r="D14" s="13">
        <v>141686</v>
      </c>
      <c r="E14" s="13">
        <v>102500</v>
      </c>
      <c r="F14" s="13">
        <v>136249</v>
      </c>
      <c r="G14" s="13">
        <v>248436</v>
      </c>
      <c r="H14" s="13">
        <v>115031</v>
      </c>
      <c r="I14" s="13">
        <v>18017</v>
      </c>
      <c r="J14" s="13">
        <v>56520</v>
      </c>
      <c r="K14" s="11">
        <f t="shared" si="4"/>
        <v>1084119</v>
      </c>
      <c r="L14" s="52"/>
    </row>
    <row r="15" spans="1:11" ht="17.25" customHeight="1">
      <c r="A15" s="14" t="s">
        <v>22</v>
      </c>
      <c r="B15" s="13">
        <v>10605</v>
      </c>
      <c r="C15" s="13">
        <v>16217</v>
      </c>
      <c r="D15" s="13">
        <v>12063</v>
      </c>
      <c r="E15" s="13">
        <v>10136</v>
      </c>
      <c r="F15" s="13">
        <v>10447</v>
      </c>
      <c r="G15" s="13">
        <v>15934</v>
      </c>
      <c r="H15" s="13">
        <v>17286</v>
      </c>
      <c r="I15" s="13">
        <v>2804</v>
      </c>
      <c r="J15" s="13">
        <v>3886</v>
      </c>
      <c r="K15" s="11">
        <f t="shared" si="4"/>
        <v>99378</v>
      </c>
    </row>
    <row r="16" spans="1:11" ht="17.25" customHeight="1">
      <c r="A16" s="15" t="s">
        <v>97</v>
      </c>
      <c r="B16" s="13">
        <f>B17+B18+B19</f>
        <v>102142</v>
      </c>
      <c r="C16" s="13">
        <f aca="true" t="shared" si="5" ref="C16:J16">C17+C18+C19</f>
        <v>129998</v>
      </c>
      <c r="D16" s="13">
        <f t="shared" si="5"/>
        <v>128970</v>
      </c>
      <c r="E16" s="13">
        <f t="shared" si="5"/>
        <v>82933</v>
      </c>
      <c r="F16" s="13">
        <f t="shared" si="5"/>
        <v>112088</v>
      </c>
      <c r="G16" s="13">
        <f t="shared" si="5"/>
        <v>177901</v>
      </c>
      <c r="H16" s="13">
        <f t="shared" si="5"/>
        <v>81912</v>
      </c>
      <c r="I16" s="13">
        <f t="shared" si="5"/>
        <v>19754</v>
      </c>
      <c r="J16" s="13">
        <f t="shared" si="5"/>
        <v>55826</v>
      </c>
      <c r="K16" s="11">
        <f t="shared" si="4"/>
        <v>891524</v>
      </c>
    </row>
    <row r="17" spans="1:11" ht="17.25" customHeight="1">
      <c r="A17" s="14" t="s">
        <v>98</v>
      </c>
      <c r="B17" s="13">
        <v>18980</v>
      </c>
      <c r="C17" s="13">
        <v>24909</v>
      </c>
      <c r="D17" s="13">
        <v>23740</v>
      </c>
      <c r="E17" s="13">
        <v>16727</v>
      </c>
      <c r="F17" s="13">
        <v>24402</v>
      </c>
      <c r="G17" s="13">
        <v>41209</v>
      </c>
      <c r="H17" s="13">
        <v>18486</v>
      </c>
      <c r="I17" s="13">
        <v>4166</v>
      </c>
      <c r="J17" s="13">
        <v>9490</v>
      </c>
      <c r="K17" s="11">
        <f t="shared" si="4"/>
        <v>182109</v>
      </c>
    </row>
    <row r="18" spans="1:11" ht="17.25" customHeight="1">
      <c r="A18" s="14" t="s">
        <v>99</v>
      </c>
      <c r="B18" s="13">
        <v>6566</v>
      </c>
      <c r="C18" s="13">
        <v>6441</v>
      </c>
      <c r="D18" s="13">
        <v>8483</v>
      </c>
      <c r="E18" s="13">
        <v>5495</v>
      </c>
      <c r="F18" s="13">
        <v>9715</v>
      </c>
      <c r="G18" s="13">
        <v>17526</v>
      </c>
      <c r="H18" s="13">
        <v>4675</v>
      </c>
      <c r="I18" s="13">
        <v>1149</v>
      </c>
      <c r="J18" s="13">
        <v>3787</v>
      </c>
      <c r="K18" s="11">
        <f t="shared" si="4"/>
        <v>63837</v>
      </c>
    </row>
    <row r="19" spans="1:11" ht="17.25" customHeight="1">
      <c r="A19" s="14" t="s">
        <v>100</v>
      </c>
      <c r="B19" s="13">
        <v>76596</v>
      </c>
      <c r="C19" s="13">
        <v>98648</v>
      </c>
      <c r="D19" s="13">
        <v>96747</v>
      </c>
      <c r="E19" s="13">
        <v>60711</v>
      </c>
      <c r="F19" s="13">
        <v>77971</v>
      </c>
      <c r="G19" s="13">
        <v>119166</v>
      </c>
      <c r="H19" s="13">
        <v>58751</v>
      </c>
      <c r="I19" s="13">
        <v>14439</v>
      </c>
      <c r="J19" s="13">
        <v>42549</v>
      </c>
      <c r="K19" s="11">
        <f t="shared" si="4"/>
        <v>645578</v>
      </c>
    </row>
    <row r="20" spans="1:11" ht="17.25" customHeight="1">
      <c r="A20" s="16" t="s">
        <v>23</v>
      </c>
      <c r="B20" s="11">
        <f>+B21+B22+B23</f>
        <v>178394</v>
      </c>
      <c r="C20" s="11">
        <f aca="true" t="shared" si="6" ref="C20:J20">+C21+C22+C23</f>
        <v>199966</v>
      </c>
      <c r="D20" s="11">
        <f t="shared" si="6"/>
        <v>227429</v>
      </c>
      <c r="E20" s="11">
        <f t="shared" si="6"/>
        <v>144983</v>
      </c>
      <c r="F20" s="11">
        <f t="shared" si="6"/>
        <v>223040</v>
      </c>
      <c r="G20" s="11">
        <f t="shared" si="6"/>
        <v>416394</v>
      </c>
      <c r="H20" s="11">
        <f t="shared" si="6"/>
        <v>149368</v>
      </c>
      <c r="I20" s="11">
        <f t="shared" si="6"/>
        <v>35224</v>
      </c>
      <c r="J20" s="11">
        <f t="shared" si="6"/>
        <v>84340</v>
      </c>
      <c r="K20" s="11">
        <f t="shared" si="4"/>
        <v>1659138</v>
      </c>
    </row>
    <row r="21" spans="1:12" ht="17.25" customHeight="1">
      <c r="A21" s="12" t="s">
        <v>24</v>
      </c>
      <c r="B21" s="13">
        <v>93931</v>
      </c>
      <c r="C21" s="13">
        <v>116297</v>
      </c>
      <c r="D21" s="13">
        <v>132303</v>
      </c>
      <c r="E21" s="13">
        <v>82591</v>
      </c>
      <c r="F21" s="13">
        <v>126152</v>
      </c>
      <c r="G21" s="13">
        <v>217285</v>
      </c>
      <c r="H21" s="13">
        <v>82658</v>
      </c>
      <c r="I21" s="13">
        <v>21415</v>
      </c>
      <c r="J21" s="13">
        <v>48084</v>
      </c>
      <c r="K21" s="11">
        <f t="shared" si="4"/>
        <v>920716</v>
      </c>
      <c r="L21" s="52"/>
    </row>
    <row r="22" spans="1:12" ht="17.25" customHeight="1">
      <c r="A22" s="12" t="s">
        <v>25</v>
      </c>
      <c r="B22" s="13">
        <v>79570</v>
      </c>
      <c r="C22" s="13">
        <v>77724</v>
      </c>
      <c r="D22" s="13">
        <v>90025</v>
      </c>
      <c r="E22" s="13">
        <v>58673</v>
      </c>
      <c r="F22" s="13">
        <v>92480</v>
      </c>
      <c r="G22" s="13">
        <v>190913</v>
      </c>
      <c r="H22" s="13">
        <v>60940</v>
      </c>
      <c r="I22" s="13">
        <v>12694</v>
      </c>
      <c r="J22" s="13">
        <v>34535</v>
      </c>
      <c r="K22" s="11">
        <f t="shared" si="4"/>
        <v>697554</v>
      </c>
      <c r="L22" s="52"/>
    </row>
    <row r="23" spans="1:11" ht="17.25" customHeight="1">
      <c r="A23" s="12" t="s">
        <v>26</v>
      </c>
      <c r="B23" s="13">
        <v>4893</v>
      </c>
      <c r="C23" s="13">
        <v>5945</v>
      </c>
      <c r="D23" s="13">
        <v>5101</v>
      </c>
      <c r="E23" s="13">
        <v>3719</v>
      </c>
      <c r="F23" s="13">
        <v>4408</v>
      </c>
      <c r="G23" s="13">
        <v>8196</v>
      </c>
      <c r="H23" s="13">
        <v>5770</v>
      </c>
      <c r="I23" s="13">
        <v>1115</v>
      </c>
      <c r="J23" s="13">
        <v>1721</v>
      </c>
      <c r="K23" s="11">
        <f t="shared" si="4"/>
        <v>40868</v>
      </c>
    </row>
    <row r="24" spans="1:11" ht="17.25" customHeight="1">
      <c r="A24" s="16" t="s">
        <v>27</v>
      </c>
      <c r="B24" s="13">
        <v>69882</v>
      </c>
      <c r="C24" s="13">
        <v>105450</v>
      </c>
      <c r="D24" s="13">
        <v>119399</v>
      </c>
      <c r="E24" s="13">
        <v>73281</v>
      </c>
      <c r="F24" s="13">
        <v>84681</v>
      </c>
      <c r="G24" s="13">
        <v>110412</v>
      </c>
      <c r="H24" s="13">
        <v>53724</v>
      </c>
      <c r="I24" s="13">
        <v>21179</v>
      </c>
      <c r="J24" s="13">
        <v>50569</v>
      </c>
      <c r="K24" s="11">
        <f t="shared" si="4"/>
        <v>688577</v>
      </c>
    </row>
    <row r="25" spans="1:12" ht="17.25" customHeight="1">
      <c r="A25" s="12" t="s">
        <v>28</v>
      </c>
      <c r="B25" s="13">
        <v>44724</v>
      </c>
      <c r="C25" s="13">
        <v>67488</v>
      </c>
      <c r="D25" s="13">
        <v>76415</v>
      </c>
      <c r="E25" s="13">
        <v>46900</v>
      </c>
      <c r="F25" s="13">
        <v>54196</v>
      </c>
      <c r="G25" s="13">
        <v>70664</v>
      </c>
      <c r="H25" s="13">
        <v>34383</v>
      </c>
      <c r="I25" s="13">
        <v>13555</v>
      </c>
      <c r="J25" s="13">
        <v>32364</v>
      </c>
      <c r="K25" s="11">
        <f t="shared" si="4"/>
        <v>440689</v>
      </c>
      <c r="L25" s="52"/>
    </row>
    <row r="26" spans="1:12" ht="17.25" customHeight="1">
      <c r="A26" s="12" t="s">
        <v>29</v>
      </c>
      <c r="B26" s="13">
        <v>25158</v>
      </c>
      <c r="C26" s="13">
        <v>37962</v>
      </c>
      <c r="D26" s="13">
        <v>42984</v>
      </c>
      <c r="E26" s="13">
        <v>26381</v>
      </c>
      <c r="F26" s="13">
        <v>30485</v>
      </c>
      <c r="G26" s="13">
        <v>39748</v>
      </c>
      <c r="H26" s="13">
        <v>19341</v>
      </c>
      <c r="I26" s="13">
        <v>7624</v>
      </c>
      <c r="J26" s="13">
        <v>18205</v>
      </c>
      <c r="K26" s="11">
        <f t="shared" si="4"/>
        <v>247888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8930</v>
      </c>
      <c r="I27" s="11">
        <v>0</v>
      </c>
      <c r="J27" s="11">
        <v>0</v>
      </c>
      <c r="K27" s="11">
        <f t="shared" si="4"/>
        <v>8930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6591.35</v>
      </c>
      <c r="I35" s="19">
        <v>0</v>
      </c>
      <c r="J35" s="19">
        <v>0</v>
      </c>
      <c r="K35" s="23">
        <f>SUM(B35:J35)</f>
        <v>6591.35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1673493.2</v>
      </c>
      <c r="C47" s="22">
        <f aca="true" t="shared" si="11" ref="C47:H47">+C48+C57</f>
        <v>2432800.0100000002</v>
      </c>
      <c r="D47" s="22">
        <f t="shared" si="11"/>
        <v>2823027.09</v>
      </c>
      <c r="E47" s="22">
        <f t="shared" si="11"/>
        <v>1621094.04</v>
      </c>
      <c r="F47" s="22">
        <f t="shared" si="11"/>
        <v>2097193.05</v>
      </c>
      <c r="G47" s="22">
        <f t="shared" si="11"/>
        <v>3006763.45</v>
      </c>
      <c r="H47" s="22">
        <f t="shared" si="11"/>
        <v>1621922.11</v>
      </c>
      <c r="I47" s="22">
        <f>+I48+I57</f>
        <v>628062.1799999999</v>
      </c>
      <c r="J47" s="22">
        <f>+J48+J57</f>
        <v>964426.78</v>
      </c>
      <c r="K47" s="22">
        <f>SUM(B47:J47)</f>
        <v>16868781.91</v>
      </c>
    </row>
    <row r="48" spans="1:11" ht="17.25" customHeight="1">
      <c r="A48" s="16" t="s">
        <v>115</v>
      </c>
      <c r="B48" s="23">
        <f>SUM(B49:B56)</f>
        <v>1655419.13</v>
      </c>
      <c r="C48" s="23">
        <f aca="true" t="shared" si="12" ref="C48:J48">SUM(C49:C56)</f>
        <v>2409897.8200000003</v>
      </c>
      <c r="D48" s="23">
        <f t="shared" si="12"/>
        <v>2798317.4899999998</v>
      </c>
      <c r="E48" s="23">
        <f t="shared" si="12"/>
        <v>1599326.95</v>
      </c>
      <c r="F48" s="23">
        <f t="shared" si="12"/>
        <v>2074557.8499999999</v>
      </c>
      <c r="G48" s="23">
        <f t="shared" si="12"/>
        <v>2977735.68</v>
      </c>
      <c r="H48" s="23">
        <f t="shared" si="12"/>
        <v>1602554.55</v>
      </c>
      <c r="I48" s="23">
        <f t="shared" si="12"/>
        <v>628062.1799999999</v>
      </c>
      <c r="J48" s="23">
        <f t="shared" si="12"/>
        <v>950802.3200000001</v>
      </c>
      <c r="K48" s="23">
        <f aca="true" t="shared" si="13" ref="K48:K57">SUM(B48:J48)</f>
        <v>16696673.969999999</v>
      </c>
    </row>
    <row r="49" spans="1:11" ht="17.25" customHeight="1">
      <c r="A49" s="34" t="s">
        <v>46</v>
      </c>
      <c r="B49" s="23">
        <f aca="true" t="shared" si="14" ref="B49:H49">ROUND(B30*B7,2)</f>
        <v>1654407.45</v>
      </c>
      <c r="C49" s="23">
        <f t="shared" si="14"/>
        <v>2402795.57</v>
      </c>
      <c r="D49" s="23">
        <f t="shared" si="14"/>
        <v>2796154.38</v>
      </c>
      <c r="E49" s="23">
        <f t="shared" si="14"/>
        <v>1598481.79</v>
      </c>
      <c r="F49" s="23">
        <f t="shared" si="14"/>
        <v>2072840.39</v>
      </c>
      <c r="G49" s="23">
        <f t="shared" si="14"/>
        <v>2975240.08</v>
      </c>
      <c r="H49" s="23">
        <f t="shared" si="14"/>
        <v>1594969.14</v>
      </c>
      <c r="I49" s="23">
        <f>ROUND(I30*I7,2)</f>
        <v>626996.46</v>
      </c>
      <c r="J49" s="23">
        <f>ROUND(J30*J7,2)</f>
        <v>948585.28</v>
      </c>
      <c r="K49" s="23">
        <f t="shared" si="13"/>
        <v>16670470.540000001</v>
      </c>
    </row>
    <row r="50" spans="1:11" ht="17.25" customHeight="1">
      <c r="A50" s="34" t="s">
        <v>47</v>
      </c>
      <c r="B50" s="19">
        <v>0</v>
      </c>
      <c r="C50" s="23">
        <f>ROUND(C31*C7,2)</f>
        <v>5340.97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5340.97</v>
      </c>
    </row>
    <row r="51" spans="1:11" ht="17.25" customHeight="1">
      <c r="A51" s="67" t="s">
        <v>108</v>
      </c>
      <c r="B51" s="68">
        <f aca="true" t="shared" si="15" ref="B51:H51">ROUND(B32*B7,2)</f>
        <v>-3080</v>
      </c>
      <c r="C51" s="68">
        <f t="shared" si="15"/>
        <v>-4012.44</v>
      </c>
      <c r="D51" s="68">
        <f t="shared" si="15"/>
        <v>-4222.65</v>
      </c>
      <c r="E51" s="68">
        <f t="shared" si="15"/>
        <v>-2600.24</v>
      </c>
      <c r="F51" s="68">
        <f t="shared" si="15"/>
        <v>-3564.06</v>
      </c>
      <c r="G51" s="68">
        <f t="shared" si="15"/>
        <v>-4934.48</v>
      </c>
      <c r="H51" s="68">
        <f t="shared" si="15"/>
        <v>-2720.98</v>
      </c>
      <c r="I51" s="19">
        <v>0</v>
      </c>
      <c r="J51" s="19">
        <v>0</v>
      </c>
      <c r="K51" s="68">
        <f>SUM(B51:J51)</f>
        <v>-25134.85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6591.35</v>
      </c>
      <c r="I53" s="31">
        <f>+I35</f>
        <v>0</v>
      </c>
      <c r="J53" s="31">
        <f>+J35</f>
        <v>0</v>
      </c>
      <c r="K53" s="23">
        <f t="shared" si="13"/>
        <v>6591.35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-369575.11</v>
      </c>
      <c r="C61" s="35">
        <f t="shared" si="16"/>
        <v>-291896.81</v>
      </c>
      <c r="D61" s="35">
        <f t="shared" si="16"/>
        <v>-350960.94999999995</v>
      </c>
      <c r="E61" s="35">
        <f t="shared" si="16"/>
        <v>-553389.42</v>
      </c>
      <c r="F61" s="35">
        <f t="shared" si="16"/>
        <v>-407258.31000000006</v>
      </c>
      <c r="G61" s="35">
        <f t="shared" si="16"/>
        <v>-556125.22</v>
      </c>
      <c r="H61" s="35">
        <f t="shared" si="16"/>
        <v>-245899.64</v>
      </c>
      <c r="I61" s="35">
        <f t="shared" si="16"/>
        <v>-102209.26999999999</v>
      </c>
      <c r="J61" s="35">
        <f t="shared" si="16"/>
        <v>-94589.75</v>
      </c>
      <c r="K61" s="35">
        <f>SUM(B61:J61)</f>
        <v>-2971904.4800000004</v>
      </c>
    </row>
    <row r="62" spans="1:11" ht="18.75" customHeight="1">
      <c r="A62" s="16" t="s">
        <v>77</v>
      </c>
      <c r="B62" s="35">
        <f aca="true" t="shared" si="17" ref="B62:J62">B63+B64+B65+B66+B67+B68</f>
        <v>-439647</v>
      </c>
      <c r="C62" s="35">
        <f t="shared" si="17"/>
        <v>-234163.83</v>
      </c>
      <c r="D62" s="35">
        <f t="shared" si="17"/>
        <v>-291963.97</v>
      </c>
      <c r="E62" s="35">
        <f t="shared" si="17"/>
        <v>-500727.62</v>
      </c>
      <c r="F62" s="35">
        <f t="shared" si="17"/>
        <v>-488578.08</v>
      </c>
      <c r="G62" s="35">
        <f t="shared" si="17"/>
        <v>-469769.07999999996</v>
      </c>
      <c r="H62" s="35">
        <f t="shared" si="17"/>
        <v>-205922</v>
      </c>
      <c r="I62" s="35">
        <f t="shared" si="17"/>
        <v>-36244.4</v>
      </c>
      <c r="J62" s="35">
        <f t="shared" si="17"/>
        <v>-66731.8</v>
      </c>
      <c r="K62" s="35">
        <f aca="true" t="shared" si="18" ref="K62:K93">SUM(B62:J62)</f>
        <v>-2733747.78</v>
      </c>
    </row>
    <row r="63" spans="1:11" ht="18.75" customHeight="1">
      <c r="A63" s="12" t="s">
        <v>78</v>
      </c>
      <c r="B63" s="35">
        <f>-ROUND(B9*$D$3,2)</f>
        <v>-160998.4</v>
      </c>
      <c r="C63" s="35">
        <f aca="true" t="shared" si="19" ref="C63:J63">-ROUND(C9*$D$3,2)</f>
        <v>-220905.4</v>
      </c>
      <c r="D63" s="35">
        <f t="shared" si="19"/>
        <v>-187264</v>
      </c>
      <c r="E63" s="35">
        <f t="shared" si="19"/>
        <v>-147816.2</v>
      </c>
      <c r="F63" s="35">
        <f t="shared" si="19"/>
        <v>-166926.4</v>
      </c>
      <c r="G63" s="35">
        <f t="shared" si="19"/>
        <v>-228106.4</v>
      </c>
      <c r="H63" s="35">
        <f t="shared" si="19"/>
        <v>-205895.4</v>
      </c>
      <c r="I63" s="35">
        <f t="shared" si="19"/>
        <v>-36244.4</v>
      </c>
      <c r="J63" s="35">
        <f t="shared" si="19"/>
        <v>-66731.8</v>
      </c>
      <c r="K63" s="35">
        <f t="shared" si="18"/>
        <v>-1420888.4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-4434.6</v>
      </c>
      <c r="C65" s="35">
        <v>-342</v>
      </c>
      <c r="D65" s="35">
        <v>-1143.8</v>
      </c>
      <c r="E65" s="35">
        <v>-3199.6</v>
      </c>
      <c r="F65" s="35">
        <v>-1710</v>
      </c>
      <c r="G65" s="35">
        <v>-957.6</v>
      </c>
      <c r="H65" s="35">
        <v>0</v>
      </c>
      <c r="I65" s="19">
        <v>0</v>
      </c>
      <c r="J65" s="19">
        <v>0</v>
      </c>
      <c r="K65" s="35">
        <f t="shared" si="18"/>
        <v>-11787.6</v>
      </c>
    </row>
    <row r="66" spans="1:11" ht="18.75" customHeight="1">
      <c r="A66" s="12" t="s">
        <v>109</v>
      </c>
      <c r="B66" s="35">
        <v>-4727.2</v>
      </c>
      <c r="C66" s="35">
        <v>-1056.4</v>
      </c>
      <c r="D66" s="35">
        <v>-577.6</v>
      </c>
      <c r="E66" s="35">
        <v>-1634</v>
      </c>
      <c r="F66" s="35">
        <v>-372.4</v>
      </c>
      <c r="G66" s="35">
        <v>-877.8</v>
      </c>
      <c r="H66" s="35">
        <v>0</v>
      </c>
      <c r="I66" s="19">
        <v>0</v>
      </c>
      <c r="J66" s="19">
        <v>0</v>
      </c>
      <c r="K66" s="35">
        <f t="shared" si="18"/>
        <v>-9245.4</v>
      </c>
    </row>
    <row r="67" spans="1:11" ht="18.75" customHeight="1">
      <c r="A67" s="12" t="s">
        <v>55</v>
      </c>
      <c r="B67" s="35">
        <v>-269486.8</v>
      </c>
      <c r="C67" s="35">
        <v>-11860.03</v>
      </c>
      <c r="D67" s="35">
        <v>-102798.57</v>
      </c>
      <c r="E67" s="35">
        <v>-348077.82</v>
      </c>
      <c r="F67" s="35">
        <v>-319569.28</v>
      </c>
      <c r="G67" s="35">
        <v>-239782.28</v>
      </c>
      <c r="H67" s="35">
        <v>-26.6</v>
      </c>
      <c r="I67" s="19">
        <v>0</v>
      </c>
      <c r="J67" s="19">
        <v>0</v>
      </c>
      <c r="K67" s="35">
        <f t="shared" si="18"/>
        <v>-1291601.3800000001</v>
      </c>
    </row>
    <row r="68" spans="1:11" ht="18.75" customHeight="1">
      <c r="A68" s="12" t="s">
        <v>56</v>
      </c>
      <c r="B68" s="19">
        <v>0</v>
      </c>
      <c r="C68" s="19">
        <v>0</v>
      </c>
      <c r="D68" s="35">
        <v>-180</v>
      </c>
      <c r="E68" s="35">
        <v>0</v>
      </c>
      <c r="F68" s="19">
        <v>0</v>
      </c>
      <c r="G68" s="35">
        <v>-45</v>
      </c>
      <c r="H68" s="19">
        <v>0</v>
      </c>
      <c r="I68" s="19">
        <v>0</v>
      </c>
      <c r="J68" s="19">
        <v>0</v>
      </c>
      <c r="K68" s="35">
        <f t="shared" si="18"/>
        <v>-225</v>
      </c>
    </row>
    <row r="69" spans="1:11" s="74" customFormat="1" ht="18.75" customHeight="1">
      <c r="A69" s="65" t="s">
        <v>82</v>
      </c>
      <c r="B69" s="68">
        <f aca="true" t="shared" si="20" ref="B69:J69">SUM(B70:B99)</f>
        <v>70071.89</v>
      </c>
      <c r="C69" s="68">
        <f t="shared" si="20"/>
        <v>-57732.98</v>
      </c>
      <c r="D69" s="68">
        <f t="shared" si="20"/>
        <v>-58996.98</v>
      </c>
      <c r="E69" s="68">
        <f t="shared" si="20"/>
        <v>-52661.8</v>
      </c>
      <c r="F69" s="68">
        <f t="shared" si="20"/>
        <v>81319.76999999999</v>
      </c>
      <c r="G69" s="68">
        <f t="shared" si="20"/>
        <v>-86356.14</v>
      </c>
      <c r="H69" s="68">
        <f t="shared" si="20"/>
        <v>-39977.64</v>
      </c>
      <c r="I69" s="68">
        <f t="shared" si="20"/>
        <v>-65964.87</v>
      </c>
      <c r="J69" s="68">
        <f t="shared" si="20"/>
        <v>-27857.95</v>
      </c>
      <c r="K69" s="68">
        <f t="shared" si="18"/>
        <v>-238156.7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-13455.08</v>
      </c>
      <c r="F93" s="19">
        <v>0</v>
      </c>
      <c r="G93" s="19">
        <v>0</v>
      </c>
      <c r="H93" s="19">
        <v>0</v>
      </c>
      <c r="I93" s="48">
        <v>-7913.58</v>
      </c>
      <c r="J93" s="48">
        <v>-17263.24</v>
      </c>
      <c r="K93" s="48">
        <f t="shared" si="18"/>
        <v>-38631.9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57884.93</v>
      </c>
      <c r="C98" s="48">
        <v>-24565.95</v>
      </c>
      <c r="D98" s="48">
        <v>-25335.9</v>
      </c>
      <c r="E98" s="48">
        <v>-17030.49</v>
      </c>
      <c r="F98" s="48">
        <v>68418.64</v>
      </c>
      <c r="G98" s="48">
        <v>-37957.56</v>
      </c>
      <c r="H98" s="48">
        <v>-17477.64</v>
      </c>
      <c r="I98" s="48">
        <v>-3936.03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1303918.0899999999</v>
      </c>
      <c r="C104" s="24">
        <f t="shared" si="21"/>
        <v>2140903.2</v>
      </c>
      <c r="D104" s="24">
        <f t="shared" si="21"/>
        <v>2472066.1399999997</v>
      </c>
      <c r="E104" s="24">
        <f t="shared" si="21"/>
        <v>1067704.62</v>
      </c>
      <c r="F104" s="24">
        <f t="shared" si="21"/>
        <v>1689934.7399999998</v>
      </c>
      <c r="G104" s="24">
        <f t="shared" si="21"/>
        <v>2450638.23</v>
      </c>
      <c r="H104" s="24">
        <f t="shared" si="21"/>
        <v>1376022.4700000002</v>
      </c>
      <c r="I104" s="24">
        <f>+I105+I106</f>
        <v>525852.9099999999</v>
      </c>
      <c r="J104" s="24">
        <f>+J105+J106</f>
        <v>869837.03</v>
      </c>
      <c r="K104" s="48">
        <f>SUM(B104:J104)</f>
        <v>13896877.43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1285844.0199999998</v>
      </c>
      <c r="C105" s="24">
        <f t="shared" si="22"/>
        <v>2118001.0100000002</v>
      </c>
      <c r="D105" s="24">
        <f t="shared" si="22"/>
        <v>2447356.5399999996</v>
      </c>
      <c r="E105" s="24">
        <f t="shared" si="22"/>
        <v>1045937.53</v>
      </c>
      <c r="F105" s="24">
        <f t="shared" si="22"/>
        <v>1667299.5399999998</v>
      </c>
      <c r="G105" s="24">
        <f t="shared" si="22"/>
        <v>2421610.46</v>
      </c>
      <c r="H105" s="24">
        <f t="shared" si="22"/>
        <v>1356654.9100000001</v>
      </c>
      <c r="I105" s="24">
        <f t="shared" si="22"/>
        <v>525852.9099999999</v>
      </c>
      <c r="J105" s="24">
        <f t="shared" si="22"/>
        <v>856212.5700000001</v>
      </c>
      <c r="K105" s="48">
        <f>SUM(B105:J105)</f>
        <v>13724769.490000002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13896877.410000002</v>
      </c>
      <c r="L112" s="54"/>
    </row>
    <row r="113" spans="1:11" ht="18.75" customHeight="1">
      <c r="A113" s="26" t="s">
        <v>73</v>
      </c>
      <c r="B113" s="27">
        <v>156446.42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156446.42</v>
      </c>
    </row>
    <row r="114" spans="1:11" ht="18.75" customHeight="1">
      <c r="A114" s="26" t="s">
        <v>74</v>
      </c>
      <c r="B114" s="27">
        <v>1147471.67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1147471.67</v>
      </c>
    </row>
    <row r="115" spans="1:11" ht="18.75" customHeight="1">
      <c r="A115" s="26" t="s">
        <v>75</v>
      </c>
      <c r="B115" s="40">
        <v>0</v>
      </c>
      <c r="C115" s="27">
        <f>+C104</f>
        <v>2140903.2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2140903.2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2472066.1399999997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2472066.1399999997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1067704.62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1067704.62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371553.9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371553.9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693630.65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693630.65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71540.2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71540.2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553209.98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553209.98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718616.48</v>
      </c>
      <c r="H122" s="40">
        <v>0</v>
      </c>
      <c r="I122" s="40">
        <v>0</v>
      </c>
      <c r="J122" s="40">
        <v>0</v>
      </c>
      <c r="K122" s="41">
        <f t="shared" si="24"/>
        <v>718616.48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57378.05</v>
      </c>
      <c r="H123" s="40">
        <v>0</v>
      </c>
      <c r="I123" s="40">
        <v>0</v>
      </c>
      <c r="J123" s="40">
        <v>0</v>
      </c>
      <c r="K123" s="41">
        <f t="shared" si="24"/>
        <v>57378.05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368552.65</v>
      </c>
      <c r="H124" s="40">
        <v>0</v>
      </c>
      <c r="I124" s="40">
        <v>0</v>
      </c>
      <c r="J124" s="40">
        <v>0</v>
      </c>
      <c r="K124" s="41">
        <f t="shared" si="24"/>
        <v>368552.65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356572.94</v>
      </c>
      <c r="H125" s="40">
        <v>0</v>
      </c>
      <c r="I125" s="40">
        <v>0</v>
      </c>
      <c r="J125" s="40">
        <v>0</v>
      </c>
      <c r="K125" s="41">
        <f t="shared" si="24"/>
        <v>356572.94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949518.1</v>
      </c>
      <c r="H126" s="40">
        <v>0</v>
      </c>
      <c r="I126" s="40">
        <v>0</v>
      </c>
      <c r="J126" s="40">
        <v>0</v>
      </c>
      <c r="K126" s="41">
        <f t="shared" si="24"/>
        <v>949518.1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514622.72</v>
      </c>
      <c r="I127" s="40">
        <v>0</v>
      </c>
      <c r="J127" s="40">
        <v>0</v>
      </c>
      <c r="K127" s="41">
        <f t="shared" si="24"/>
        <v>514622.72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861399.75</v>
      </c>
      <c r="I128" s="40">
        <v>0</v>
      </c>
      <c r="J128" s="40">
        <v>0</v>
      </c>
      <c r="K128" s="41">
        <f t="shared" si="24"/>
        <v>861399.75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525852.91</v>
      </c>
      <c r="J129" s="40">
        <v>0</v>
      </c>
      <c r="K129" s="41">
        <f t="shared" si="24"/>
        <v>525852.91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869837.03</v>
      </c>
      <c r="K130" s="44">
        <f t="shared" si="24"/>
        <v>869837.03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2016-04-11T18:13:46Z</dcterms:modified>
  <cp:category/>
  <cp:version/>
  <cp:contentType/>
  <cp:contentStatus/>
</cp:coreProperties>
</file>