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CONCESSÃO'!$A$1:$K$129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<sst xmlns="http://schemas.openxmlformats.org/spreadsheetml/2006/main" count="135" uniqueCount="135">
  <si>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</si>
  <si>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</si>
  <si>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</si>
  <si>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</si>
  <si>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</si>
  <si>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</si>
  <si>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</si>
  <si>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</si>
  <si>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</si>
  <si>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</si>
  <si>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</si>
  <si>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</si>
  <si>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</si>
  <si>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</si>
  <si>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</si>
  <si>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</si>
  <si>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</si>
  <si>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</si>
  <si>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</si>
  <si>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</si>
  <si>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</si>
  <si>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</si>
  <si>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</si>
  <si>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</si>
  <si>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</si>
  <si>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</si>
  <si>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</si>
  <si>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</si>
  <si>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</si>
  <si>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</si>
  <si>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</si>
  <si>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</si>
  <si>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</si>
  <si>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</si>
  <si>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</si>
  <si>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</si>
  <si>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</si>
  <si>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</si>
  <si>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</si>
  <si>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</si>
  <si>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</si>
  <si>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</si>
  <si>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</si>
  <si>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</si>
  <si>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</si>
  <si>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</si>
  <si>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</si>
  <si>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</si>
  <si>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</si>
  <si>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</si>
  <si>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</si>
  <si>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</si>
  <si>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</si>
  <si>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</si>
  <si>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</si>
  <si>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</si>
  <si>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</si>
  <si>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</si>
  <si>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</si>
  <si>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</si>
  <si>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</si>
  <si>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</si>
  <si>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</si>
  <si>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</si>
  <si>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</si>
  <si>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</si>
  <si>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</si>
  <si>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</si>
  <si>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</si>
  <si>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</si>
  <si>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</si>
  <si>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</si>
  <si>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</si>
  <si>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</si>
  <si>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</si>
  <si>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</si>
  <si>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</si>
  <si>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</si>
  <si>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</si>
  <si>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</si>
  <si>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</si>
  <si>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</si>
  <si>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</si>
  <si>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</si>
  <si>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</si>
  <si>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</si>
  <si>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</si>
  <si>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</si>
  <si>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</si>
  <si>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</si>
  <si>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</si>
  <si>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</si>
  <si>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</si>
  <si>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</si>
  <si>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</si>
  <si>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</si>
  <si>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</si>
  <si>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</si>
  <si>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</si>
  <si>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</si>
  <si>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</si>
  <si>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</si>
  <si>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</si>
  <si>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</si>
  <si>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</si>
  <si>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</si>
  <si>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</si>
  <si>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</si>
  <si>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</si>
  <si>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</si>
  <si>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</si>
  <si>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</si>
  <si>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</si>
  <si>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</si>
  <si>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</si>
  <si>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</si>
  <si>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</si>
  <si>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</si>
  <si>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</si>
  <si>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</si>
  <si>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</si>
  <si>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</si>
  <si>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</si>
  <si>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</si>
  <si>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</si>
  <si>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</si>
  <si>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</si>
  <si>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</si>
  <si>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</si>
  <si>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6.2.28. Ajuste Financeiro</t>
  </si>
  <si>
    <t>6.2.29. Ajuste Financeiro Retroativo</t>
  </si>
  <si>
    <t>OPERAÇÃO 04/04/16 - VENCIMENTO 11/04/16</t>
  </si>
  <si>
    <t>6.3. Revisão de Remuneração pelo Transporte Coletivo ¹</t>
  </si>
  <si>
    <t xml:space="preserve">      ¹ - Pagamento de combustível não fóssil de março/16.</t>
  </si>
  <si>
    <t>Nota: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</si>
</sst>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81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131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95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94</v>
      </c>
      <c r="J5" s="82" t="s">
        <v>93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30</v>
      </c>
      <c r="B7" s="9">
        <f aca="true" t="shared" si="0" ref="B7:K7">+B8+B20+B24+B27</f>
        <v>621918</v>
      </c>
      <c r="C7" s="9">
        <f t="shared" si="0"/>
        <v>796832</v>
      </c>
      <c r="D7" s="9">
        <f t="shared" si="0"/>
        <v>829005</v>
      </c>
      <c r="E7" s="9">
        <f t="shared" si="0"/>
        <v>554159</v>
      </c>
      <c r="F7" s="9">
        <f t="shared" si="0"/>
        <v>740774</v>
      </c>
      <c r="G7" s="9">
        <f t="shared" si="0"/>
        <v>1235189</v>
      </c>
      <c r="H7" s="9">
        <f t="shared" si="0"/>
        <v>574164</v>
      </c>
      <c r="I7" s="9">
        <f t="shared" si="0"/>
        <v>132134</v>
      </c>
      <c r="J7" s="9">
        <f t="shared" si="0"/>
        <v>326024</v>
      </c>
      <c r="K7" s="9">
        <f t="shared" si="0"/>
        <v>5810199</v>
      </c>
      <c r="L7" s="52"/>
    </row>
    <row r="8" spans="1:11" ht="17.25" customHeight="1">
      <c r="A8" s="10" t="s">
        <v>101</v>
      </c>
      <c r="B8" s="11">
        <f>B9+B12+B16</f>
        <v>382831</v>
      </c>
      <c r="C8" s="11">
        <f aca="true" t="shared" si="1" ref="C8:J8">C9+C12+C16</f>
        <v>500921</v>
      </c>
      <c r="D8" s="11">
        <f t="shared" si="1"/>
        <v>489918</v>
      </c>
      <c r="E8" s="11">
        <f t="shared" si="1"/>
        <v>341803</v>
      </c>
      <c r="F8" s="11">
        <f t="shared" si="1"/>
        <v>440462</v>
      </c>
      <c r="G8" s="11">
        <f t="shared" si="1"/>
        <v>721609</v>
      </c>
      <c r="H8" s="11">
        <f t="shared" si="1"/>
        <v>368055</v>
      </c>
      <c r="I8" s="11">
        <f t="shared" si="1"/>
        <v>74543</v>
      </c>
      <c r="J8" s="11">
        <f t="shared" si="1"/>
        <v>194648</v>
      </c>
      <c r="K8" s="11">
        <f>SUM(B8:J8)</f>
        <v>3514790</v>
      </c>
    </row>
    <row r="9" spans="1:11" ht="17.25" customHeight="1">
      <c r="A9" s="15" t="s">
        <v>17</v>
      </c>
      <c r="B9" s="13">
        <f>+B10+B11</f>
        <v>43701</v>
      </c>
      <c r="C9" s="13">
        <f aca="true" t="shared" si="2" ref="C9:J9">+C10+C11</f>
        <v>61553</v>
      </c>
      <c r="D9" s="13">
        <f t="shared" si="2"/>
        <v>53582</v>
      </c>
      <c r="E9" s="13">
        <f t="shared" si="2"/>
        <v>40823</v>
      </c>
      <c r="F9" s="13">
        <f t="shared" si="2"/>
        <v>47259</v>
      </c>
      <c r="G9" s="13">
        <f t="shared" si="2"/>
        <v>64234</v>
      </c>
      <c r="H9" s="13">
        <f t="shared" si="2"/>
        <v>55437</v>
      </c>
      <c r="I9" s="13">
        <f t="shared" si="2"/>
        <v>10140</v>
      </c>
      <c r="J9" s="13">
        <f t="shared" si="2"/>
        <v>19228</v>
      </c>
      <c r="K9" s="11">
        <f>SUM(B9:J9)</f>
        <v>395957</v>
      </c>
    </row>
    <row r="10" spans="1:11" ht="17.25" customHeight="1">
      <c r="A10" s="29" t="s">
        <v>18</v>
      </c>
      <c r="B10" s="13">
        <v>43701</v>
      </c>
      <c r="C10" s="13">
        <v>61553</v>
      </c>
      <c r="D10" s="13">
        <v>53582</v>
      </c>
      <c r="E10" s="13">
        <v>40823</v>
      </c>
      <c r="F10" s="13">
        <v>47259</v>
      </c>
      <c r="G10" s="13">
        <v>64234</v>
      </c>
      <c r="H10" s="13">
        <v>55437</v>
      </c>
      <c r="I10" s="13">
        <v>10140</v>
      </c>
      <c r="J10" s="13">
        <v>19228</v>
      </c>
      <c r="K10" s="11">
        <f>SUM(B10:J10)</f>
        <v>395957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239908</v>
      </c>
      <c r="C12" s="17">
        <f t="shared" si="3"/>
        <v>314298</v>
      </c>
      <c r="D12" s="17">
        <f t="shared" si="3"/>
        <v>310841</v>
      </c>
      <c r="E12" s="17">
        <f t="shared" si="3"/>
        <v>220290</v>
      </c>
      <c r="F12" s="17">
        <f t="shared" si="3"/>
        <v>284728</v>
      </c>
      <c r="G12" s="17">
        <f t="shared" si="3"/>
        <v>485515</v>
      </c>
      <c r="H12" s="17">
        <f t="shared" si="3"/>
        <v>233587</v>
      </c>
      <c r="I12" s="17">
        <f t="shared" si="3"/>
        <v>44969</v>
      </c>
      <c r="J12" s="17">
        <f t="shared" si="3"/>
        <v>121985</v>
      </c>
      <c r="K12" s="11">
        <f aca="true" t="shared" si="4" ref="K12:K27">SUM(B12:J12)</f>
        <v>2256121</v>
      </c>
    </row>
    <row r="13" spans="1:13" ht="17.25" customHeight="1">
      <c r="A13" s="14" t="s">
        <v>20</v>
      </c>
      <c r="B13" s="13">
        <v>112768</v>
      </c>
      <c r="C13" s="13">
        <v>157930</v>
      </c>
      <c r="D13" s="13">
        <v>160675</v>
      </c>
      <c r="E13" s="13">
        <v>111112</v>
      </c>
      <c r="F13" s="13">
        <v>142221</v>
      </c>
      <c r="G13" s="13">
        <v>229712</v>
      </c>
      <c r="H13" s="13">
        <v>106352</v>
      </c>
      <c r="I13" s="13">
        <v>24590</v>
      </c>
      <c r="J13" s="13">
        <v>63343</v>
      </c>
      <c r="K13" s="11">
        <f t="shared" si="4"/>
        <v>1108703</v>
      </c>
      <c r="L13" s="52"/>
      <c r="M13" s="53"/>
    </row>
    <row r="14" spans="1:12" ht="17.25" customHeight="1">
      <c r="A14" s="14" t="s">
        <v>21</v>
      </c>
      <c r="B14" s="13">
        <v>116954</v>
      </c>
      <c r="C14" s="13">
        <v>140931</v>
      </c>
      <c r="D14" s="13">
        <v>138746</v>
      </c>
      <c r="E14" s="13">
        <v>99607</v>
      </c>
      <c r="F14" s="13">
        <v>132523</v>
      </c>
      <c r="G14" s="13">
        <v>240786</v>
      </c>
      <c r="H14" s="13">
        <v>110818</v>
      </c>
      <c r="I14" s="13">
        <v>17699</v>
      </c>
      <c r="J14" s="13">
        <v>55001</v>
      </c>
      <c r="K14" s="11">
        <f t="shared" si="4"/>
        <v>1053065</v>
      </c>
      <c r="L14" s="52"/>
    </row>
    <row r="15" spans="1:11" ht="17.25" customHeight="1">
      <c r="A15" s="14" t="s">
        <v>22</v>
      </c>
      <c r="B15" s="13">
        <v>10186</v>
      </c>
      <c r="C15" s="13">
        <v>15437</v>
      </c>
      <c r="D15" s="13">
        <v>11420</v>
      </c>
      <c r="E15" s="13">
        <v>9571</v>
      </c>
      <c r="F15" s="13">
        <v>9984</v>
      </c>
      <c r="G15" s="13">
        <v>15017</v>
      </c>
      <c r="H15" s="13">
        <v>16417</v>
      </c>
      <c r="I15" s="13">
        <v>2680</v>
      </c>
      <c r="J15" s="13">
        <v>3641</v>
      </c>
      <c r="K15" s="11">
        <f t="shared" si="4"/>
        <v>94353</v>
      </c>
    </row>
    <row r="16" spans="1:11" ht="17.25" customHeight="1">
      <c r="A16" s="15" t="s">
        <v>97</v>
      </c>
      <c r="B16" s="13">
        <f>B17+B18+B19</f>
        <v>99222</v>
      </c>
      <c r="C16" s="13">
        <f aca="true" t="shared" si="5" ref="C16:J16">C17+C18+C19</f>
        <v>125070</v>
      </c>
      <c r="D16" s="13">
        <f t="shared" si="5"/>
        <v>125495</v>
      </c>
      <c r="E16" s="13">
        <f t="shared" si="5"/>
        <v>80690</v>
      </c>
      <c r="F16" s="13">
        <f t="shared" si="5"/>
        <v>108475</v>
      </c>
      <c r="G16" s="13">
        <f t="shared" si="5"/>
        <v>171860</v>
      </c>
      <c r="H16" s="13">
        <f t="shared" si="5"/>
        <v>79031</v>
      </c>
      <c r="I16" s="13">
        <f t="shared" si="5"/>
        <v>19434</v>
      </c>
      <c r="J16" s="13">
        <f t="shared" si="5"/>
        <v>53435</v>
      </c>
      <c r="K16" s="11">
        <f t="shared" si="4"/>
        <v>862712</v>
      </c>
    </row>
    <row r="17" spans="1:11" ht="17.25" customHeight="1">
      <c r="A17" s="14" t="s">
        <v>98</v>
      </c>
      <c r="B17" s="13">
        <v>18254</v>
      </c>
      <c r="C17" s="13">
        <v>24075</v>
      </c>
      <c r="D17" s="13">
        <v>22904</v>
      </c>
      <c r="E17" s="13">
        <v>16179</v>
      </c>
      <c r="F17" s="13">
        <v>23711</v>
      </c>
      <c r="G17" s="13">
        <v>39793</v>
      </c>
      <c r="H17" s="13">
        <v>17581</v>
      </c>
      <c r="I17" s="13">
        <v>4052</v>
      </c>
      <c r="J17" s="13">
        <v>8896</v>
      </c>
      <c r="K17" s="11">
        <f t="shared" si="4"/>
        <v>175445</v>
      </c>
    </row>
    <row r="18" spans="1:11" ht="17.25" customHeight="1">
      <c r="A18" s="14" t="s">
        <v>99</v>
      </c>
      <c r="B18" s="13">
        <v>6423</v>
      </c>
      <c r="C18" s="13">
        <v>6165</v>
      </c>
      <c r="D18" s="13">
        <v>8286</v>
      </c>
      <c r="E18" s="13">
        <v>5197</v>
      </c>
      <c r="F18" s="13">
        <v>9338</v>
      </c>
      <c r="G18" s="13">
        <v>16713</v>
      </c>
      <c r="H18" s="13">
        <v>4489</v>
      </c>
      <c r="I18" s="13">
        <v>1075</v>
      </c>
      <c r="J18" s="13">
        <v>3478</v>
      </c>
      <c r="K18" s="11">
        <f t="shared" si="4"/>
        <v>61164</v>
      </c>
    </row>
    <row r="19" spans="1:11" ht="17.25" customHeight="1">
      <c r="A19" s="14" t="s">
        <v>100</v>
      </c>
      <c r="B19" s="13">
        <v>74545</v>
      </c>
      <c r="C19" s="13">
        <v>94830</v>
      </c>
      <c r="D19" s="13">
        <v>94305</v>
      </c>
      <c r="E19" s="13">
        <v>59314</v>
      </c>
      <c r="F19" s="13">
        <v>75426</v>
      </c>
      <c r="G19" s="13">
        <v>115354</v>
      </c>
      <c r="H19" s="13">
        <v>56961</v>
      </c>
      <c r="I19" s="13">
        <v>14307</v>
      </c>
      <c r="J19" s="13">
        <v>41061</v>
      </c>
      <c r="K19" s="11">
        <f t="shared" si="4"/>
        <v>626103</v>
      </c>
    </row>
    <row r="20" spans="1:11" ht="17.25" customHeight="1">
      <c r="A20" s="16" t="s">
        <v>23</v>
      </c>
      <c r="B20" s="11">
        <f>+B21+B22+B23</f>
        <v>172291</v>
      </c>
      <c r="C20" s="11">
        <f aca="true" t="shared" si="6" ref="C20:J20">+C21+C22+C23</f>
        <v>193298</v>
      </c>
      <c r="D20" s="11">
        <f t="shared" si="6"/>
        <v>220513</v>
      </c>
      <c r="E20" s="11">
        <f t="shared" si="6"/>
        <v>140797</v>
      </c>
      <c r="F20" s="11">
        <f t="shared" si="6"/>
        <v>216382</v>
      </c>
      <c r="G20" s="11">
        <f t="shared" si="6"/>
        <v>404692</v>
      </c>
      <c r="H20" s="11">
        <f t="shared" si="6"/>
        <v>144559</v>
      </c>
      <c r="I20" s="11">
        <f t="shared" si="6"/>
        <v>35577</v>
      </c>
      <c r="J20" s="11">
        <f t="shared" si="6"/>
        <v>82191</v>
      </c>
      <c r="K20" s="11">
        <f t="shared" si="4"/>
        <v>1610300</v>
      </c>
    </row>
    <row r="21" spans="1:12" ht="17.25" customHeight="1">
      <c r="A21" s="12" t="s">
        <v>24</v>
      </c>
      <c r="B21" s="13">
        <v>90126</v>
      </c>
      <c r="C21" s="13">
        <v>111958</v>
      </c>
      <c r="D21" s="13">
        <v>128293</v>
      </c>
      <c r="E21" s="13">
        <v>80160</v>
      </c>
      <c r="F21" s="13">
        <v>122306</v>
      </c>
      <c r="G21" s="13">
        <v>212067</v>
      </c>
      <c r="H21" s="13">
        <v>80293</v>
      </c>
      <c r="I21" s="13">
        <v>21585</v>
      </c>
      <c r="J21" s="13">
        <v>46877</v>
      </c>
      <c r="K21" s="11">
        <f t="shared" si="4"/>
        <v>893665</v>
      </c>
      <c r="L21" s="52"/>
    </row>
    <row r="22" spans="1:12" ht="17.25" customHeight="1">
      <c r="A22" s="12" t="s">
        <v>25</v>
      </c>
      <c r="B22" s="13">
        <v>77518</v>
      </c>
      <c r="C22" s="13">
        <v>75767</v>
      </c>
      <c r="D22" s="13">
        <v>87325</v>
      </c>
      <c r="E22" s="13">
        <v>57020</v>
      </c>
      <c r="F22" s="13">
        <v>89768</v>
      </c>
      <c r="G22" s="13">
        <v>184984</v>
      </c>
      <c r="H22" s="13">
        <v>58691</v>
      </c>
      <c r="I22" s="13">
        <v>12905</v>
      </c>
      <c r="J22" s="13">
        <v>33746</v>
      </c>
      <c r="K22" s="11">
        <f t="shared" si="4"/>
        <v>677724</v>
      </c>
      <c r="L22" s="52"/>
    </row>
    <row r="23" spans="1:11" ht="17.25" customHeight="1">
      <c r="A23" s="12" t="s">
        <v>26</v>
      </c>
      <c r="B23" s="13">
        <v>4647</v>
      </c>
      <c r="C23" s="13">
        <v>5573</v>
      </c>
      <c r="D23" s="13">
        <v>4895</v>
      </c>
      <c r="E23" s="13">
        <v>3617</v>
      </c>
      <c r="F23" s="13">
        <v>4308</v>
      </c>
      <c r="G23" s="13">
        <v>7641</v>
      </c>
      <c r="H23" s="13">
        <v>5575</v>
      </c>
      <c r="I23" s="13">
        <v>1087</v>
      </c>
      <c r="J23" s="13">
        <v>1568</v>
      </c>
      <c r="K23" s="11">
        <f t="shared" si="4"/>
        <v>38911</v>
      </c>
    </row>
    <row r="24" spans="1:11" ht="17.25" customHeight="1">
      <c r="A24" s="16" t="s">
        <v>27</v>
      </c>
      <c r="B24" s="13">
        <v>66796</v>
      </c>
      <c r="C24" s="13">
        <v>102613</v>
      </c>
      <c r="D24" s="13">
        <v>118574</v>
      </c>
      <c r="E24" s="13">
        <v>71559</v>
      </c>
      <c r="F24" s="13">
        <v>83930</v>
      </c>
      <c r="G24" s="13">
        <v>108888</v>
      </c>
      <c r="H24" s="13">
        <v>53095</v>
      </c>
      <c r="I24" s="13">
        <v>22014</v>
      </c>
      <c r="J24" s="13">
        <v>49185</v>
      </c>
      <c r="K24" s="11">
        <f t="shared" si="4"/>
        <v>676654</v>
      </c>
    </row>
    <row r="25" spans="1:12" ht="17.25" customHeight="1">
      <c r="A25" s="12" t="s">
        <v>28</v>
      </c>
      <c r="B25" s="13">
        <v>42749</v>
      </c>
      <c r="C25" s="13">
        <v>65672</v>
      </c>
      <c r="D25" s="13">
        <v>75887</v>
      </c>
      <c r="E25" s="13">
        <v>45798</v>
      </c>
      <c r="F25" s="13">
        <v>53715</v>
      </c>
      <c r="G25" s="13">
        <v>69688</v>
      </c>
      <c r="H25" s="13">
        <v>33981</v>
      </c>
      <c r="I25" s="13">
        <v>14089</v>
      </c>
      <c r="J25" s="13">
        <v>31478</v>
      </c>
      <c r="K25" s="11">
        <f t="shared" si="4"/>
        <v>433057</v>
      </c>
      <c r="L25" s="52"/>
    </row>
    <row r="26" spans="1:12" ht="17.25" customHeight="1">
      <c r="A26" s="12" t="s">
        <v>29</v>
      </c>
      <c r="B26" s="13">
        <v>24047</v>
      </c>
      <c r="C26" s="13">
        <v>36941</v>
      </c>
      <c r="D26" s="13">
        <v>42687</v>
      </c>
      <c r="E26" s="13">
        <v>25761</v>
      </c>
      <c r="F26" s="13">
        <v>30215</v>
      </c>
      <c r="G26" s="13">
        <v>39200</v>
      </c>
      <c r="H26" s="13">
        <v>19114</v>
      </c>
      <c r="I26" s="13">
        <v>7925</v>
      </c>
      <c r="J26" s="13">
        <v>17707</v>
      </c>
      <c r="K26" s="11">
        <f t="shared" si="4"/>
        <v>243597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8455</v>
      </c>
      <c r="I27" s="11">
        <v>0</v>
      </c>
      <c r="J27" s="11">
        <v>0</v>
      </c>
      <c r="K27" s="11">
        <f t="shared" si="4"/>
        <v>8455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2.7287999999999997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107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-0.0047</v>
      </c>
      <c r="G32" s="62">
        <v>-0.0039</v>
      </c>
      <c r="H32" s="62">
        <v>-0.0046</v>
      </c>
      <c r="I32" s="11">
        <v>0</v>
      </c>
      <c r="J32" s="11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7872.14</v>
      </c>
      <c r="I35" s="19">
        <v>0</v>
      </c>
      <c r="J35" s="19">
        <v>0</v>
      </c>
      <c r="K35" s="23">
        <f>SUM(B35:J35)</f>
        <v>7872.14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6385.76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39405.96000000001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106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6385.76</v>
      </c>
      <c r="E43" s="65">
        <f t="shared" si="10"/>
        <v>3445.4</v>
      </c>
      <c r="F43" s="65">
        <f t="shared" si="10"/>
        <v>5281.52</v>
      </c>
      <c r="G43" s="65">
        <f t="shared" si="10"/>
        <v>7430.08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39405.96000000001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1492</v>
      </c>
      <c r="E44" s="67">
        <v>805</v>
      </c>
      <c r="F44" s="67">
        <v>1234</v>
      </c>
      <c r="G44" s="67">
        <v>1736</v>
      </c>
      <c r="H44" s="67">
        <v>868</v>
      </c>
      <c r="I44" s="67">
        <v>249</v>
      </c>
      <c r="J44" s="67">
        <v>518</v>
      </c>
      <c r="K44" s="67">
        <f t="shared" si="9"/>
        <v>9207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1622671.72</v>
      </c>
      <c r="C47" s="22">
        <f aca="true" t="shared" si="11" ref="C47:H47">+C48+C57</f>
        <v>2368112.83</v>
      </c>
      <c r="D47" s="22">
        <f t="shared" si="11"/>
        <v>2771702.98</v>
      </c>
      <c r="E47" s="22">
        <f t="shared" si="11"/>
        <v>1583075.0999999999</v>
      </c>
      <c r="F47" s="22">
        <f t="shared" si="11"/>
        <v>2049340.81</v>
      </c>
      <c r="G47" s="22">
        <f t="shared" si="11"/>
        <v>2936187.54</v>
      </c>
      <c r="H47" s="22">
        <f t="shared" si="11"/>
        <v>1576489.4000000001</v>
      </c>
      <c r="I47" s="22">
        <f>+I48+I57</f>
        <v>632520.89</v>
      </c>
      <c r="J47" s="22">
        <f>+J48+J57</f>
        <v>940445.56</v>
      </c>
      <c r="K47" s="22">
        <f>SUM(B47:J47)</f>
        <v>16480546.830000002</v>
      </c>
    </row>
    <row r="48" spans="1:11" ht="17.25" customHeight="1">
      <c r="A48" s="16" t="s">
        <v>115</v>
      </c>
      <c r="B48" s="23">
        <f>SUM(B49:B56)</f>
        <v>1604597.65</v>
      </c>
      <c r="C48" s="23">
        <f aca="true" t="shared" si="12" ref="C48:J48">SUM(C49:C56)</f>
        <v>2345210.64</v>
      </c>
      <c r="D48" s="23">
        <f t="shared" si="12"/>
        <v>2746993.38</v>
      </c>
      <c r="E48" s="23">
        <f t="shared" si="12"/>
        <v>1561308.0099999998</v>
      </c>
      <c r="F48" s="23">
        <f t="shared" si="12"/>
        <v>2026705.61</v>
      </c>
      <c r="G48" s="23">
        <f t="shared" si="12"/>
        <v>2907159.77</v>
      </c>
      <c r="H48" s="23">
        <f t="shared" si="12"/>
        <v>1557121.84</v>
      </c>
      <c r="I48" s="23">
        <f t="shared" si="12"/>
        <v>632520.89</v>
      </c>
      <c r="J48" s="23">
        <f t="shared" si="12"/>
        <v>926821.1000000001</v>
      </c>
      <c r="K48" s="23">
        <f aca="true" t="shared" si="13" ref="K48:K57">SUM(B48:J48)</f>
        <v>16308438.889999999</v>
      </c>
    </row>
    <row r="49" spans="1:11" ht="17.25" customHeight="1">
      <c r="A49" s="34" t="s">
        <v>46</v>
      </c>
      <c r="B49" s="23">
        <f aca="true" t="shared" si="14" ref="B49:H49">ROUND(B30*B7,2)</f>
        <v>1603491.18</v>
      </c>
      <c r="C49" s="23">
        <f t="shared" si="14"/>
        <v>2338144.14</v>
      </c>
      <c r="D49" s="23">
        <f t="shared" si="14"/>
        <v>2744752.65</v>
      </c>
      <c r="E49" s="23">
        <f t="shared" si="14"/>
        <v>1560400.91</v>
      </c>
      <c r="F49" s="23">
        <f t="shared" si="14"/>
        <v>2024905.73</v>
      </c>
      <c r="G49" s="23">
        <f t="shared" si="14"/>
        <v>2904546.93</v>
      </c>
      <c r="H49" s="23">
        <f t="shared" si="14"/>
        <v>1548175.81</v>
      </c>
      <c r="I49" s="23">
        <f>ROUND(I30*I7,2)</f>
        <v>631455.17</v>
      </c>
      <c r="J49" s="23">
        <f>ROUND(J30*J7,2)</f>
        <v>924604.06</v>
      </c>
      <c r="K49" s="23">
        <f t="shared" si="13"/>
        <v>16280476.580000002</v>
      </c>
    </row>
    <row r="50" spans="1:11" ht="17.25" customHeight="1">
      <c r="A50" s="34" t="s">
        <v>47</v>
      </c>
      <c r="B50" s="19">
        <v>0</v>
      </c>
      <c r="C50" s="23">
        <f>ROUND(C31*C7,2)</f>
        <v>5197.26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5197.26</v>
      </c>
    </row>
    <row r="51" spans="1:11" ht="17.25" customHeight="1">
      <c r="A51" s="68" t="s">
        <v>108</v>
      </c>
      <c r="B51" s="69">
        <f aca="true" t="shared" si="15" ref="B51:H51">ROUND(B32*B7,2)</f>
        <v>-2985.21</v>
      </c>
      <c r="C51" s="69">
        <f t="shared" si="15"/>
        <v>-3904.48</v>
      </c>
      <c r="D51" s="69">
        <f t="shared" si="15"/>
        <v>-4145.03</v>
      </c>
      <c r="E51" s="69">
        <f t="shared" si="15"/>
        <v>-2538.3</v>
      </c>
      <c r="F51" s="69">
        <f t="shared" si="15"/>
        <v>-3481.64</v>
      </c>
      <c r="G51" s="69">
        <f t="shared" si="15"/>
        <v>-4817.24</v>
      </c>
      <c r="H51" s="69">
        <f t="shared" si="15"/>
        <v>-2641.15</v>
      </c>
      <c r="I51" s="19">
        <v>0</v>
      </c>
      <c r="J51" s="19">
        <v>0</v>
      </c>
      <c r="K51" s="69">
        <f>SUM(B51:J51)</f>
        <v>-24513.050000000003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7872.14</v>
      </c>
      <c r="I53" s="31">
        <f>+I35</f>
        <v>0</v>
      </c>
      <c r="J53" s="31">
        <f>+J35</f>
        <v>0</v>
      </c>
      <c r="K53" s="23">
        <f t="shared" si="13"/>
        <v>7872.14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39405.96000000001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18074.07</v>
      </c>
      <c r="C57" s="36">
        <v>22902.19</v>
      </c>
      <c r="D57" s="36">
        <v>24709.6</v>
      </c>
      <c r="E57" s="36">
        <v>21767.09</v>
      </c>
      <c r="F57" s="36">
        <v>22635.2</v>
      </c>
      <c r="G57" s="36">
        <v>29027.77</v>
      </c>
      <c r="H57" s="36">
        <v>19367.56</v>
      </c>
      <c r="I57" s="19">
        <v>0</v>
      </c>
      <c r="J57" s="36">
        <v>13624.46</v>
      </c>
      <c r="K57" s="36">
        <f t="shared" si="13"/>
        <v>172107.93999999997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+B62+B69+B100+B101</f>
        <v>-187266.41999999998</v>
      </c>
      <c r="C61" s="35">
        <f t="shared" si="16"/>
        <v>-303448.46</v>
      </c>
      <c r="D61" s="35">
        <f t="shared" si="16"/>
        <v>-307793.58999999997</v>
      </c>
      <c r="E61" s="35">
        <f t="shared" si="16"/>
        <v>-387889.45</v>
      </c>
      <c r="F61" s="35">
        <f t="shared" si="16"/>
        <v>318805.6699999999</v>
      </c>
      <c r="G61" s="35">
        <f t="shared" si="16"/>
        <v>-430578.22</v>
      </c>
      <c r="H61" s="35">
        <f t="shared" si="16"/>
        <v>-235335.47</v>
      </c>
      <c r="I61" s="35">
        <f t="shared" si="16"/>
        <v>-104581.04</v>
      </c>
      <c r="J61" s="35">
        <f t="shared" si="16"/>
        <v>-100495.09</v>
      </c>
      <c r="K61" s="35">
        <f>SUM(B61:J61)</f>
        <v>-1738582.07</v>
      </c>
    </row>
    <row r="62" spans="1:11" ht="18.75" customHeight="1">
      <c r="A62" s="16" t="s">
        <v>77</v>
      </c>
      <c r="B62" s="35">
        <f aca="true" t="shared" si="17" ref="B62:J62">B63+B64+B65+B66+B67+B68</f>
        <v>-255768.96</v>
      </c>
      <c r="C62" s="35">
        <f t="shared" si="17"/>
        <v>-246376.47</v>
      </c>
      <c r="D62" s="35">
        <f t="shared" si="17"/>
        <v>-249262.36</v>
      </c>
      <c r="E62" s="35">
        <f t="shared" si="17"/>
        <v>-335948.93</v>
      </c>
      <c r="F62" s="35">
        <f t="shared" si="17"/>
        <v>-280073.27</v>
      </c>
      <c r="G62" s="35">
        <f t="shared" si="17"/>
        <v>-345123.97</v>
      </c>
      <c r="H62" s="35">
        <f t="shared" si="17"/>
        <v>-210680.6</v>
      </c>
      <c r="I62" s="35">
        <f t="shared" si="17"/>
        <v>-38532</v>
      </c>
      <c r="J62" s="35">
        <f t="shared" si="17"/>
        <v>-73066.4</v>
      </c>
      <c r="K62" s="35">
        <f aca="true" t="shared" si="18" ref="K62:K93">SUM(B62:J62)</f>
        <v>-2034832.96</v>
      </c>
    </row>
    <row r="63" spans="1:11" ht="18.75" customHeight="1">
      <c r="A63" s="12" t="s">
        <v>78</v>
      </c>
      <c r="B63" s="35">
        <f>-ROUND(B9*$D$3,2)</f>
        <v>-166063.8</v>
      </c>
      <c r="C63" s="35">
        <f aca="true" t="shared" si="19" ref="C63:J63">-ROUND(C9*$D$3,2)</f>
        <v>-233901.4</v>
      </c>
      <c r="D63" s="35">
        <f t="shared" si="19"/>
        <v>-203611.6</v>
      </c>
      <c r="E63" s="35">
        <f t="shared" si="19"/>
        <v>-155127.4</v>
      </c>
      <c r="F63" s="35">
        <f t="shared" si="19"/>
        <v>-179584.2</v>
      </c>
      <c r="G63" s="35">
        <f t="shared" si="19"/>
        <v>-244089.2</v>
      </c>
      <c r="H63" s="35">
        <f t="shared" si="19"/>
        <v>-210660.6</v>
      </c>
      <c r="I63" s="35">
        <f t="shared" si="19"/>
        <v>-38532</v>
      </c>
      <c r="J63" s="35">
        <f t="shared" si="19"/>
        <v>-73066.4</v>
      </c>
      <c r="K63" s="35">
        <f t="shared" si="18"/>
        <v>-1504636.5999999999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102</v>
      </c>
      <c r="B65" s="35">
        <v>-2234.4</v>
      </c>
      <c r="C65" s="35">
        <v>-315.4</v>
      </c>
      <c r="D65" s="35">
        <v>-516.8</v>
      </c>
      <c r="E65" s="35">
        <v>-1276.8</v>
      </c>
      <c r="F65" s="35">
        <v>-649.8</v>
      </c>
      <c r="G65" s="35">
        <v>-288.8</v>
      </c>
      <c r="H65" s="19">
        <v>0</v>
      </c>
      <c r="I65" s="19">
        <v>0</v>
      </c>
      <c r="J65" s="19">
        <v>0</v>
      </c>
      <c r="K65" s="35">
        <f t="shared" si="18"/>
        <v>-5282.000000000001</v>
      </c>
    </row>
    <row r="66" spans="1:11" ht="18.75" customHeight="1">
      <c r="A66" s="12" t="s">
        <v>109</v>
      </c>
      <c r="B66" s="35">
        <v>-2686.6</v>
      </c>
      <c r="C66" s="35">
        <v>-1516.2</v>
      </c>
      <c r="D66" s="35">
        <v>-266</v>
      </c>
      <c r="E66" s="35">
        <v>-798</v>
      </c>
      <c r="F66" s="35">
        <v>-292.6</v>
      </c>
      <c r="G66" s="35">
        <v>-611.8</v>
      </c>
      <c r="H66" s="19">
        <v>0</v>
      </c>
      <c r="I66" s="19">
        <v>0</v>
      </c>
      <c r="J66" s="19">
        <v>0</v>
      </c>
      <c r="K66" s="35">
        <f t="shared" si="18"/>
        <v>-6171.200000000001</v>
      </c>
    </row>
    <row r="67" spans="1:11" ht="18.75" customHeight="1">
      <c r="A67" s="12" t="s">
        <v>55</v>
      </c>
      <c r="B67" s="35">
        <v>-84784.16</v>
      </c>
      <c r="C67" s="35">
        <v>-10643.47</v>
      </c>
      <c r="D67" s="35">
        <v>-44642.96</v>
      </c>
      <c r="E67" s="35">
        <v>-178746.73</v>
      </c>
      <c r="F67" s="35">
        <v>-99546.67</v>
      </c>
      <c r="G67" s="35">
        <v>-100134.17</v>
      </c>
      <c r="H67" s="35">
        <v>-20</v>
      </c>
      <c r="I67" s="19">
        <v>0</v>
      </c>
      <c r="J67" s="19">
        <v>0</v>
      </c>
      <c r="K67" s="35">
        <f t="shared" si="18"/>
        <v>-518518.16</v>
      </c>
    </row>
    <row r="68" spans="1:11" ht="18.75" customHeight="1">
      <c r="A68" s="12" t="s">
        <v>56</v>
      </c>
      <c r="B68" s="19">
        <v>0</v>
      </c>
      <c r="C68" s="19">
        <v>0</v>
      </c>
      <c r="D68" s="35">
        <v>-225</v>
      </c>
      <c r="E68" s="35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8"/>
        <v>-225</v>
      </c>
    </row>
    <row r="69" spans="1:11" s="74" customFormat="1" ht="18.75" customHeight="1">
      <c r="A69" s="66" t="s">
        <v>82</v>
      </c>
      <c r="B69" s="69">
        <f>SUM(B70:B98)</f>
        <v>68502.54000000001</v>
      </c>
      <c r="C69" s="69">
        <f aca="true" t="shared" si="20" ref="C69:J69">SUM(C70:C98)</f>
        <v>-57071.990000000005</v>
      </c>
      <c r="D69" s="69">
        <f t="shared" si="20"/>
        <v>-58531.23</v>
      </c>
      <c r="E69" s="69">
        <f t="shared" si="20"/>
        <v>-51940.520000000004</v>
      </c>
      <c r="F69" s="69">
        <f t="shared" si="20"/>
        <v>79976.38999999998</v>
      </c>
      <c r="G69" s="69">
        <f t="shared" si="20"/>
        <v>-85454.25</v>
      </c>
      <c r="H69" s="69">
        <f t="shared" si="20"/>
        <v>-39471.270000000004</v>
      </c>
      <c r="I69" s="69">
        <f t="shared" si="20"/>
        <v>-66049.04</v>
      </c>
      <c r="J69" s="69">
        <f t="shared" si="20"/>
        <v>-27428.69</v>
      </c>
      <c r="K69" s="69">
        <f t="shared" si="18"/>
        <v>-237468.06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-105.93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69">
        <f t="shared" si="18"/>
        <v>-129.63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-2191.36</v>
      </c>
      <c r="J72" s="19">
        <v>0</v>
      </c>
      <c r="K72" s="69">
        <f t="shared" si="18"/>
        <v>-3688.02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-45000</v>
      </c>
      <c r="J73" s="19">
        <v>0</v>
      </c>
      <c r="K73" s="69">
        <f t="shared" si="18"/>
        <v>-45000</v>
      </c>
    </row>
    <row r="74" spans="1:11" ht="18.75" customHeight="1">
      <c r="A74" s="34" t="s">
        <v>61</v>
      </c>
      <c r="B74" s="35">
        <v>-14814.51</v>
      </c>
      <c r="C74" s="35">
        <v>-21505.91</v>
      </c>
      <c r="D74" s="35">
        <v>-20330.39</v>
      </c>
      <c r="E74" s="35">
        <v>-14256.9</v>
      </c>
      <c r="F74" s="35">
        <v>-19591.93</v>
      </c>
      <c r="G74" s="35">
        <v>-29855.09</v>
      </c>
      <c r="H74" s="35">
        <v>-14618.6</v>
      </c>
      <c r="I74" s="35">
        <v>-5139.11</v>
      </c>
      <c r="J74" s="35">
        <v>-10594.71</v>
      </c>
      <c r="K74" s="69">
        <f t="shared" si="18"/>
        <v>-150707.14999999997</v>
      </c>
    </row>
    <row r="75" spans="1:11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63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-13139.52</v>
      </c>
      <c r="F93" s="19">
        <v>0</v>
      </c>
      <c r="G93" s="19">
        <v>0</v>
      </c>
      <c r="H93" s="19">
        <v>0</v>
      </c>
      <c r="I93" s="48">
        <v>-7969.76</v>
      </c>
      <c r="J93" s="48">
        <v>-16833.98</v>
      </c>
      <c r="K93" s="48">
        <f t="shared" si="18"/>
        <v>-37943.259999999995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ht="18.75" customHeight="1">
      <c r="A97" s="66" t="s">
        <v>129</v>
      </c>
      <c r="B97" s="48">
        <v>56315.58</v>
      </c>
      <c r="C97" s="48">
        <v>-23904.96</v>
      </c>
      <c r="D97" s="48">
        <v>-24870.15</v>
      </c>
      <c r="E97" s="48">
        <v>-16624.77</v>
      </c>
      <c r="F97" s="48">
        <v>67075.26</v>
      </c>
      <c r="G97" s="48">
        <v>-37055.67</v>
      </c>
      <c r="H97" s="48">
        <v>-16971.27</v>
      </c>
      <c r="I97" s="48">
        <v>-3964.02</v>
      </c>
      <c r="J97" s="19">
        <v>0</v>
      </c>
      <c r="K97" s="31">
        <f>ROUND(SUM(B97:J97),2)</f>
        <v>0</v>
      </c>
      <c r="L97" s="55"/>
    </row>
    <row r="98" spans="1:12" ht="18.75" customHeight="1">
      <c r="A98" s="66" t="s">
        <v>130</v>
      </c>
      <c r="B98" s="48">
        <v>27001.47</v>
      </c>
      <c r="C98" s="48">
        <v>-11555.19</v>
      </c>
      <c r="D98" s="48">
        <v>-12215.51</v>
      </c>
      <c r="E98" s="48">
        <v>-7919.33</v>
      </c>
      <c r="F98" s="48">
        <v>32886.39</v>
      </c>
      <c r="G98" s="48">
        <v>-18531.64</v>
      </c>
      <c r="H98" s="48">
        <v>-7881.4</v>
      </c>
      <c r="I98" s="48">
        <v>-1784.79</v>
      </c>
      <c r="J98" s="19">
        <v>0</v>
      </c>
      <c r="K98" s="31">
        <f>ROUND(SUM(B98:J98),2)</f>
        <v>0</v>
      </c>
      <c r="L98" s="55"/>
    </row>
    <row r="99" spans="1:12" ht="18.75" customHeight="1">
      <c r="A99" s="12"/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55"/>
    </row>
    <row r="100" spans="1:12" ht="18.75" customHeight="1">
      <c r="A100" s="16" t="s">
        <v>132</v>
      </c>
      <c r="B100" s="19">
        <v>0</v>
      </c>
      <c r="C100" s="19">
        <v>0</v>
      </c>
      <c r="D100" s="19">
        <v>0</v>
      </c>
      <c r="E100" s="19">
        <v>0</v>
      </c>
      <c r="F100" s="48">
        <v>518902.55</v>
      </c>
      <c r="G100" s="19">
        <v>0</v>
      </c>
      <c r="H100" s="48">
        <v>14816.4</v>
      </c>
      <c r="I100" s="19">
        <v>0</v>
      </c>
      <c r="J100" s="19">
        <v>0</v>
      </c>
      <c r="K100" s="48">
        <f>SUM(B100:J100)</f>
        <v>533718.95</v>
      </c>
      <c r="L100" s="55"/>
    </row>
    <row r="101" spans="1:12" ht="18.75" customHeight="1">
      <c r="A101" s="16" t="s">
        <v>105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6"/>
    </row>
    <row r="102" spans="1:12" ht="18.75" customHeight="1">
      <c r="A102" s="16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31">
        <f>SUM(B102:J102)</f>
        <v>0</v>
      </c>
      <c r="L102" s="54"/>
    </row>
    <row r="103" spans="1:12" ht="18.75" customHeight="1">
      <c r="A103" s="16" t="s">
        <v>86</v>
      </c>
      <c r="B103" s="24">
        <f aca="true" t="shared" si="21" ref="B103:H103">+B104+B105</f>
        <v>1435405.3</v>
      </c>
      <c r="C103" s="24">
        <f t="shared" si="21"/>
        <v>2064664.3699999999</v>
      </c>
      <c r="D103" s="24">
        <f t="shared" si="21"/>
        <v>2463909.39</v>
      </c>
      <c r="E103" s="24">
        <f t="shared" si="21"/>
        <v>1195185.65</v>
      </c>
      <c r="F103" s="24">
        <f t="shared" si="21"/>
        <v>2368146.48</v>
      </c>
      <c r="G103" s="24">
        <f t="shared" si="21"/>
        <v>2505609.32</v>
      </c>
      <c r="H103" s="24">
        <f t="shared" si="21"/>
        <v>1341153.93</v>
      </c>
      <c r="I103" s="24">
        <f>+I104+I105</f>
        <v>527939.85</v>
      </c>
      <c r="J103" s="24">
        <f>+J104+J105</f>
        <v>839950.4700000001</v>
      </c>
      <c r="K103" s="48">
        <f>SUM(B103:J103)</f>
        <v>14741964.760000002</v>
      </c>
      <c r="L103" s="54"/>
    </row>
    <row r="104" spans="1:12" ht="18.75" customHeight="1">
      <c r="A104" s="16" t="s">
        <v>85</v>
      </c>
      <c r="B104" s="24">
        <f aca="true" t="shared" si="22" ref="B104:J104">+B48+B62+B69+B100</f>
        <v>1417331.23</v>
      </c>
      <c r="C104" s="24">
        <f t="shared" si="22"/>
        <v>2041762.18</v>
      </c>
      <c r="D104" s="24">
        <f t="shared" si="22"/>
        <v>2439199.79</v>
      </c>
      <c r="E104" s="24">
        <f t="shared" si="22"/>
        <v>1173418.5599999998</v>
      </c>
      <c r="F104" s="24">
        <f t="shared" si="22"/>
        <v>2345511.28</v>
      </c>
      <c r="G104" s="24">
        <f t="shared" si="22"/>
        <v>2476581.55</v>
      </c>
      <c r="H104" s="24">
        <f t="shared" si="22"/>
        <v>1321786.3699999999</v>
      </c>
      <c r="I104" s="24">
        <f t="shared" si="22"/>
        <v>527939.85</v>
      </c>
      <c r="J104" s="24">
        <f t="shared" si="22"/>
        <v>826326.0100000001</v>
      </c>
      <c r="K104" s="48">
        <f>SUM(B104:J104)</f>
        <v>14569856.819999998</v>
      </c>
      <c r="L104" s="54"/>
    </row>
    <row r="105" spans="1:11" ht="18" customHeight="1">
      <c r="A105" s="16" t="s">
        <v>103</v>
      </c>
      <c r="B105" s="24">
        <f aca="true" t="shared" si="23" ref="B105:J105">IF(+B57+B101+B106&lt;0,0,(B57+B101+B106))</f>
        <v>18074.07</v>
      </c>
      <c r="C105" s="24">
        <f t="shared" si="23"/>
        <v>22902.19</v>
      </c>
      <c r="D105" s="24">
        <f t="shared" si="23"/>
        <v>24709.6</v>
      </c>
      <c r="E105" s="24">
        <f t="shared" si="23"/>
        <v>21767.09</v>
      </c>
      <c r="F105" s="24">
        <f t="shared" si="23"/>
        <v>22635.2</v>
      </c>
      <c r="G105" s="24">
        <f t="shared" si="23"/>
        <v>29027.77</v>
      </c>
      <c r="H105" s="24">
        <f t="shared" si="23"/>
        <v>19367.56</v>
      </c>
      <c r="I105" s="19">
        <f t="shared" si="23"/>
        <v>0</v>
      </c>
      <c r="J105" s="24">
        <f t="shared" si="23"/>
        <v>13624.46</v>
      </c>
      <c r="K105" s="48">
        <f>SUM(B105:J105)</f>
        <v>172107.93999999997</v>
      </c>
    </row>
    <row r="106" spans="1:13" ht="18.75" customHeight="1">
      <c r="A106" s="16" t="s">
        <v>87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f>SUM(B106:J106)</f>
        <v>0</v>
      </c>
      <c r="M106" s="57"/>
    </row>
    <row r="107" spans="1:11" ht="18.75" customHeight="1">
      <c r="A107" s="16" t="s">
        <v>104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48"/>
    </row>
    <row r="108" spans="1:11" ht="18.75" customHeight="1">
      <c r="A108" s="2"/>
      <c r="B108" s="20">
        <v>0</v>
      </c>
      <c r="C108" s="20">
        <v>0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/>
    </row>
    <row r="109" spans="1:11" ht="18.75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</row>
    <row r="110" spans="1:11" ht="18.75" customHeight="1">
      <c r="A110" s="8"/>
      <c r="B110" s="45">
        <v>0</v>
      </c>
      <c r="C110" s="45">
        <v>0</v>
      </c>
      <c r="D110" s="45">
        <v>0</v>
      </c>
      <c r="E110" s="45">
        <v>0</v>
      </c>
      <c r="F110" s="45">
        <v>0</v>
      </c>
      <c r="G110" s="45">
        <v>0</v>
      </c>
      <c r="H110" s="45">
        <v>0</v>
      </c>
      <c r="I110" s="45">
        <v>0</v>
      </c>
      <c r="J110" s="45">
        <v>0</v>
      </c>
      <c r="K110" s="45"/>
    </row>
    <row r="111" spans="1:12" ht="18.75" customHeight="1">
      <c r="A111" s="25" t="s">
        <v>72</v>
      </c>
      <c r="B111" s="18">
        <v>0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41">
        <f>SUM(K112:K129)</f>
        <v>14741964.740000004</v>
      </c>
      <c r="L111" s="54"/>
    </row>
    <row r="112" spans="1:11" ht="18.75" customHeight="1">
      <c r="A112" s="26" t="s">
        <v>73</v>
      </c>
      <c r="B112" s="27">
        <v>189077.98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1">
        <f>SUM(B112:J112)</f>
        <v>189077.98</v>
      </c>
    </row>
    <row r="113" spans="1:11" ht="18.75" customHeight="1">
      <c r="A113" s="26" t="s">
        <v>74</v>
      </c>
      <c r="B113" s="27">
        <v>1246327.32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 aca="true" t="shared" si="24" ref="K113:K129">SUM(B113:J113)</f>
        <v>1246327.32</v>
      </c>
    </row>
    <row r="114" spans="1:11" ht="18.75" customHeight="1">
      <c r="A114" s="26" t="s">
        <v>75</v>
      </c>
      <c r="B114" s="40">
        <v>0</v>
      </c>
      <c r="C114" s="27">
        <f>+C103</f>
        <v>2064664.3699999999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t="shared" si="24"/>
        <v>2064664.3699999999</v>
      </c>
    </row>
    <row r="115" spans="1:11" ht="18.75" customHeight="1">
      <c r="A115" s="26" t="s">
        <v>76</v>
      </c>
      <c r="B115" s="40">
        <v>0</v>
      </c>
      <c r="C115" s="40">
        <v>0</v>
      </c>
      <c r="D115" s="27">
        <f>+D103</f>
        <v>2463909.39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2463909.39</v>
      </c>
    </row>
    <row r="116" spans="1:11" ht="18.75" customHeight="1">
      <c r="A116" s="26" t="s">
        <v>92</v>
      </c>
      <c r="B116" s="40">
        <v>0</v>
      </c>
      <c r="C116" s="40">
        <v>0</v>
      </c>
      <c r="D116" s="40">
        <v>0</v>
      </c>
      <c r="E116" s="27">
        <f>+E103</f>
        <v>1195185.65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1195185.65</v>
      </c>
    </row>
    <row r="117" spans="1:11" ht="18.75" customHeight="1">
      <c r="A117" s="70" t="s">
        <v>110</v>
      </c>
      <c r="B117" s="40">
        <v>0</v>
      </c>
      <c r="C117" s="40">
        <v>0</v>
      </c>
      <c r="D117" s="40">
        <v>0</v>
      </c>
      <c r="E117" s="40">
        <v>0</v>
      </c>
      <c r="F117" s="27">
        <v>445237.2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445237.2</v>
      </c>
    </row>
    <row r="118" spans="1:11" ht="18.75" customHeight="1">
      <c r="A118" s="70" t="s">
        <v>111</v>
      </c>
      <c r="B118" s="40">
        <v>0</v>
      </c>
      <c r="C118" s="40">
        <v>0</v>
      </c>
      <c r="D118" s="40">
        <v>0</v>
      </c>
      <c r="E118" s="40">
        <v>0</v>
      </c>
      <c r="F118" s="27">
        <v>1120708.16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4"/>
        <v>1120708.16</v>
      </c>
    </row>
    <row r="119" spans="1:11" ht="18.75" customHeight="1">
      <c r="A119" s="70" t="s">
        <v>112</v>
      </c>
      <c r="B119" s="40">
        <v>0</v>
      </c>
      <c r="C119" s="40">
        <v>0</v>
      </c>
      <c r="D119" s="40">
        <v>0</v>
      </c>
      <c r="E119" s="40">
        <v>0</v>
      </c>
      <c r="F119" s="27">
        <v>89275.73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4"/>
        <v>89275.73</v>
      </c>
    </row>
    <row r="120" spans="1:11" ht="18.75" customHeight="1">
      <c r="A120" s="70" t="s">
        <v>119</v>
      </c>
      <c r="B120" s="72">
        <v>0</v>
      </c>
      <c r="C120" s="72">
        <v>0</v>
      </c>
      <c r="D120" s="72">
        <v>0</v>
      </c>
      <c r="E120" s="72">
        <v>0</v>
      </c>
      <c r="F120" s="73">
        <v>712925.39</v>
      </c>
      <c r="G120" s="72">
        <v>0</v>
      </c>
      <c r="H120" s="72">
        <v>0</v>
      </c>
      <c r="I120" s="72">
        <v>0</v>
      </c>
      <c r="J120" s="72">
        <v>0</v>
      </c>
      <c r="K120" s="73">
        <f t="shared" si="24"/>
        <v>712925.39</v>
      </c>
    </row>
    <row r="121" spans="1:11" ht="18.75" customHeight="1">
      <c r="A121" s="70" t="s">
        <v>120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27">
        <v>736811.63</v>
      </c>
      <c r="H121" s="40">
        <v>0</v>
      </c>
      <c r="I121" s="40">
        <v>0</v>
      </c>
      <c r="J121" s="40">
        <v>0</v>
      </c>
      <c r="K121" s="41">
        <f t="shared" si="24"/>
        <v>736811.63</v>
      </c>
    </row>
    <row r="122" spans="1:11" ht="18.75" customHeight="1">
      <c r="A122" s="70" t="s">
        <v>121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58477.47</v>
      </c>
      <c r="H122" s="40">
        <v>0</v>
      </c>
      <c r="I122" s="40">
        <v>0</v>
      </c>
      <c r="J122" s="40">
        <v>0</v>
      </c>
      <c r="K122" s="41">
        <f t="shared" si="24"/>
        <v>58477.47</v>
      </c>
    </row>
    <row r="123" spans="1:11" ht="18.75" customHeight="1">
      <c r="A123" s="70" t="s">
        <v>122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377863.3</v>
      </c>
      <c r="H123" s="40">
        <v>0</v>
      </c>
      <c r="I123" s="40">
        <v>0</v>
      </c>
      <c r="J123" s="40">
        <v>0</v>
      </c>
      <c r="K123" s="41">
        <f t="shared" si="24"/>
        <v>377863.3</v>
      </c>
    </row>
    <row r="124" spans="1:11" ht="18.75" customHeight="1">
      <c r="A124" s="70" t="s">
        <v>123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359898.69</v>
      </c>
      <c r="H124" s="40">
        <v>0</v>
      </c>
      <c r="I124" s="40">
        <v>0</v>
      </c>
      <c r="J124" s="40">
        <v>0</v>
      </c>
      <c r="K124" s="41">
        <f t="shared" si="24"/>
        <v>359898.69</v>
      </c>
    </row>
    <row r="125" spans="1:11" ht="18.75" customHeight="1">
      <c r="A125" s="70" t="s">
        <v>124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972558.22</v>
      </c>
      <c r="H125" s="40">
        <v>0</v>
      </c>
      <c r="I125" s="40">
        <v>0</v>
      </c>
      <c r="J125" s="40">
        <v>0</v>
      </c>
      <c r="K125" s="41">
        <f t="shared" si="24"/>
        <v>972558.22</v>
      </c>
    </row>
    <row r="126" spans="1:11" ht="18.75" customHeight="1">
      <c r="A126" s="70" t="s">
        <v>125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27">
        <v>498131.7</v>
      </c>
      <c r="I126" s="40">
        <v>0</v>
      </c>
      <c r="J126" s="40">
        <v>0</v>
      </c>
      <c r="K126" s="41">
        <f t="shared" si="24"/>
        <v>498131.7</v>
      </c>
    </row>
    <row r="127" spans="1:11" ht="18.75" customHeight="1">
      <c r="A127" s="70" t="s">
        <v>126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843022.22</v>
      </c>
      <c r="I127" s="40">
        <v>0</v>
      </c>
      <c r="J127" s="40">
        <v>0</v>
      </c>
      <c r="K127" s="41">
        <f t="shared" si="24"/>
        <v>843022.22</v>
      </c>
    </row>
    <row r="128" spans="1:11" ht="18.75" customHeight="1">
      <c r="A128" s="70" t="s">
        <v>127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40">
        <v>0</v>
      </c>
      <c r="I128" s="27">
        <v>527939.85</v>
      </c>
      <c r="J128" s="40">
        <v>0</v>
      </c>
      <c r="K128" s="41">
        <f t="shared" si="24"/>
        <v>527939.85</v>
      </c>
    </row>
    <row r="129" spans="1:11" ht="18.75" customHeight="1">
      <c r="A129" s="71" t="s">
        <v>128</v>
      </c>
      <c r="B129" s="42">
        <v>0</v>
      </c>
      <c r="C129" s="42">
        <v>0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3">
        <v>839950.47</v>
      </c>
      <c r="K129" s="44">
        <f t="shared" si="24"/>
        <v>839950.47</v>
      </c>
    </row>
    <row r="130" spans="1:11" ht="18.75" customHeight="1">
      <c r="A130" s="38" t="s">
        <v>134</v>
      </c>
      <c r="B130" s="50">
        <v>0</v>
      </c>
      <c r="C130" s="50">
        <v>0</v>
      </c>
      <c r="D130" s="50">
        <v>0</v>
      </c>
      <c r="E130" s="50">
        <v>0</v>
      </c>
      <c r="F130" s="50">
        <v>0</v>
      </c>
      <c r="G130" s="50">
        <v>0</v>
      </c>
      <c r="H130" s="50">
        <v>0</v>
      </c>
      <c r="I130" s="50">
        <v>0</v>
      </c>
      <c r="J130" s="50">
        <f>J103-J129</f>
        <v>0</v>
      </c>
      <c r="K130" s="51"/>
    </row>
    <row r="131" ht="18.75" customHeight="1">
      <c r="A131" s="59" t="s">
        <v>133</v>
      </c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2016-04-08T18:27:59Z</dcterms:modified>
  <cp:category/>
  <cp:version/>
  <cp:contentType/>
  <cp:contentStatus/>
</cp:coreProperties>
</file>