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F27" i="11"/>
  <c r="F15"/>
  <c r="E29"/>
  <c r="G15" s="1"/>
  <c r="E29" i="7"/>
  <c r="G8" s="1"/>
  <c r="E23" i="1"/>
  <c r="G12" s="1"/>
  <c r="E11" i="3"/>
  <c r="F19" i="1"/>
  <c r="F18" i="9"/>
  <c r="F18" i="11"/>
  <c r="F19"/>
  <c r="F20"/>
  <c r="F21"/>
  <c r="F22"/>
  <c r="F23"/>
  <c r="F24"/>
  <c r="F25"/>
  <c r="F26"/>
  <c r="F28"/>
  <c r="F17"/>
  <c r="F7"/>
  <c r="F8"/>
  <c r="F9"/>
  <c r="F10"/>
  <c r="F11"/>
  <c r="F12"/>
  <c r="F13"/>
  <c r="F14"/>
  <c r="F16"/>
  <c r="F6"/>
  <c r="F5"/>
  <c r="G7" i="9"/>
  <c r="G8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0" i="1"/>
  <c r="F21"/>
  <c r="F22"/>
  <c r="F18"/>
  <c r="F13"/>
  <c r="F14"/>
  <c r="F15"/>
  <c r="F16"/>
  <c r="F17"/>
  <c r="F12"/>
  <c r="F6"/>
  <c r="F7"/>
  <c r="F8"/>
  <c r="F9"/>
  <c r="F10"/>
  <c r="F11"/>
  <c r="F5"/>
  <c r="G18" i="5" l="1"/>
  <c r="G27" i="11"/>
  <c r="G11" i="5"/>
  <c r="G12"/>
  <c r="G22"/>
  <c r="G14"/>
  <c r="G6"/>
  <c r="G19"/>
  <c r="G16"/>
  <c r="G8"/>
  <c r="G12" i="9"/>
  <c r="G13"/>
  <c r="G7" i="5"/>
  <c r="G20"/>
  <c r="G15"/>
  <c r="G10"/>
  <c r="F13" i="3"/>
  <c r="G11" i="9"/>
  <c r="G16" s="1"/>
  <c r="G14"/>
  <c r="G15"/>
  <c r="G18" i="1"/>
  <c r="G9" i="11"/>
  <c r="G12"/>
  <c r="G7"/>
  <c r="G16"/>
  <c r="G19"/>
  <c r="G23"/>
  <c r="G28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16"/>
  <c r="I5"/>
  <c r="I14"/>
  <c r="I8"/>
  <c r="I10"/>
  <c r="I14" i="7"/>
  <c r="I9"/>
</calcChain>
</file>

<file path=xl/sharedStrings.xml><?xml version="1.0" encoding="utf-8"?>
<sst xmlns="http://schemas.openxmlformats.org/spreadsheetml/2006/main" count="406" uniqueCount="205">
  <si>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</si>
  <si>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</si>
  <si>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</si>
  <si>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</si>
  <si>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</si>
  <si>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</si>
  <si>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</si>
  <si>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</si>
  <si>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</si>
  <si>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</si>
  <si>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</si>
  <si>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</si>
  <si>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</si>
  <si>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</si>
  <si>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</si>
  <si>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</si>
  <si>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</si>
  <si>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</si>
  <si>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</si>
  <si>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</si>
  <si>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</si>
  <si>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</si>
  <si>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</si>
  <si>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</si>
  <si>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</si>
  <si>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</si>
  <si>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</si>
  <si>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</si>
  <si>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</si>
  <si>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</si>
  <si>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</si>
  <si>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</si>
  <si>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Até R$ 776,00</t>
  </si>
  <si>
    <t>De R$ 776,00 a R$ 1.147,00</t>
  </si>
  <si>
    <t>De R$ 1.147,00 a R$ 1.685,00</t>
  </si>
  <si>
    <t>De R$ 1.685,00 a R$ 2,654,00</t>
  </si>
  <si>
    <t>De R$ 2,654,00 a R$ 5241,00</t>
  </si>
  <si>
    <t>De R$ 5241,00 a R$ 9.263,00</t>
  </si>
  <si>
    <t>Acima de R$ 9.263,00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</si>
  <si>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</si>
  <si>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</si>
  <si>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</si>
  <si>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</si>
  <si>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</si>
  <si>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</si>
  <si>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</si>
  <si>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</si>
  <si>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</si>
  <si>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</si>
  <si>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</si>
  <si>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</si>
  <si>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</si>
  <si>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</si>
  <si>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</si>
  <si>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</si>
  <si>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</si>
  <si>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</si>
  <si>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</si>
  <si>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</si>
  <si>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</si>
  <si>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</si>
  <si>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</si>
  <si>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</si>
  <si>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</si>
  <si>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</si>
  <si>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</si>
  <si>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</si>
  <si>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</si>
  <si>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</si>
  <si>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</si>
  <si>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</si>
  <si>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</si>
  <si>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</si>
  <si>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</si>
  <si>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</si>
  <si>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</si>
  <si>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</si>
  <si>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</si>
  <si>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</si>
  <si>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</si>
  <si>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</si>
  <si>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</si>
  <si>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</si>
  <si>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</si>
  <si>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</si>
  <si>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</si>
  <si>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</si>
  <si>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</si>
  <si>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</si>
  <si>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</si>
  <si>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</si>
  <si>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</si>
  <si>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</si>
  <si>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</si>
  <si>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</si>
  <si>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</si>
  <si>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</si>
  <si>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</si>
  <si>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</si>
  <si>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</si>
  <si>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</si>
  <si>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</si>
  <si>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</si>
  <si>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</si>
  <si>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</si>
  <si>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</si>
  <si>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</si>
  <si>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</si>
  <si>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</si>
  <si>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</si>
  <si>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</si>
  <si>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</si>
  <si>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</si>
  <si>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</si>
  <si>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</si>
  <si>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</si>
  <si>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</si>
  <si>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</si>
  <si>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</si>
  <si>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</si>
  <si>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</si>
  <si>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</si>
  <si>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</si>
  <si>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</si>
  <si>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</si>
  <si>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</si>
  <si>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</si>
  <si>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</si>
  <si>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</si>
  <si>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</si>
  <si>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</si>
  <si>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</si>
  <si>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</si>
  <si>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</si>
  <si>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</si>
  <si>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</si>
  <si>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</si>
  <si>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</si>
  <si>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</si>
  <si>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</si>
  <si>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</si>
  <si>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</si>
  <si>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</si>
  <si>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</si>
  <si>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</si>
  <si>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</si>
  <si>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</si>
  <si>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</si>
  <si>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</si>
  <si>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</si>
  <si>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</si>
  <si>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</si>
  <si>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</si>
  <si>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</si>
  <si>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</si>
  <si>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</si>
  <si>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</si>
  <si>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</si>
  <si>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</si>
  <si>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</si>
  <si>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</si>
  <si>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</si>
  <si>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</si>
  <si>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</si>
  <si>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</si>
  <si>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</si>
  <si>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</si>
  <si>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</si>
  <si>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</si>
  <si>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</si>
  <si>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</si>
  <si>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</si>
  <si>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</si>
  <si>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</si>
  <si>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</si>
  <si>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</si>
  <si>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</si>
  <si>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</si>
  <si>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</si>
  <si>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</si>
  <si>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</si>
  <si>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</si>
  <si>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</si>
  <si>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</si>
  <si>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</si>
  <si>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</si>
  <si>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</si>
  <si>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</si>
  <si>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</si>
  <si>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</si>
  <si>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</si>
  <si>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</si>
  <si>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</si>
  <si>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</si>
  <si>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</si>
  <si>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</si>
  <si>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</si>
  <si>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</si>
  <si>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</si>
  <si>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</si>
  <si>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</si>
  <si>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702U</t>
  </si>
  <si>
    <t>TERM. CAMPO LIMPO</t>
  </si>
  <si>
    <t>BUTANTA - USP</t>
  </si>
  <si>
    <t>Os usuários iniciaram o cadastro e o preenchimento da pesquisa em Abril de 2013. Sendo assim, os dados aqui apresentados referem-se aos usuários que responderam entre Abr/13 e Abr/16.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</si>
</sst>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183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0.56202278921536519</c:v>
                </c:pt>
                <c:pt idx="7">
                  <c:v>0.43796435765247949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139"/>
          <c:w val="0.96837944664031772"/>
          <c:h val="0.60094889180519284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1.3794227586797546E-2</c:v>
                </c:pt>
                <c:pt idx="1">
                  <c:v>9.8324966916508039E-3</c:v>
                </c:pt>
                <c:pt idx="2">
                  <c:v>0.14481452524153021</c:v>
                </c:pt>
                <c:pt idx="3">
                  <c:v>0.62952152568080166</c:v>
                </c:pt>
              </c:numCache>
            </c:numRef>
          </c:val>
        </c:ser>
        <c:dLbls>
          <c:showVal val="1"/>
        </c:dLbls>
        <c:overlap val="-25"/>
        <c:axId val="74492544"/>
        <c:axId val="75579776"/>
      </c:barChart>
      <c:catAx>
        <c:axId val="744925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579776"/>
        <c:crosses val="autoZero"/>
        <c:auto val="1"/>
        <c:lblAlgn val="ctr"/>
        <c:lblOffset val="100"/>
      </c:catAx>
      <c:valAx>
        <c:axId val="75579776"/>
        <c:scaling>
          <c:orientation val="minMax"/>
        </c:scaling>
        <c:delete val="1"/>
        <c:axPos val="l"/>
        <c:numFmt formatCode="0.0%" sourceLinked="1"/>
        <c:tickLblPos val="none"/>
        <c:crossAx val="7449254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9.9285660575983165E-3</c:v>
                </c:pt>
                <c:pt idx="1">
                  <c:v>0.4368478832994962</c:v>
                </c:pt>
                <c:pt idx="2">
                  <c:v>0.35628543499511239</c:v>
                </c:pt>
                <c:pt idx="3">
                  <c:v>1.7240394014587563E-2</c:v>
                </c:pt>
              </c:numCache>
            </c:numRef>
          </c:val>
        </c:ser>
        <c:dLbls>
          <c:showVal val="1"/>
        </c:dLbls>
        <c:overlap val="-25"/>
        <c:axId val="75595776"/>
        <c:axId val="75597312"/>
      </c:barChart>
      <c:catAx>
        <c:axId val="755957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597312"/>
        <c:crosses val="autoZero"/>
        <c:auto val="1"/>
        <c:lblAlgn val="ctr"/>
        <c:lblOffset val="100"/>
      </c:catAx>
      <c:valAx>
        <c:axId val="75597312"/>
        <c:scaling>
          <c:orientation val="minMax"/>
        </c:scaling>
        <c:delete val="1"/>
        <c:axPos val="l"/>
        <c:numFmt formatCode="0.0%" sourceLinked="1"/>
        <c:tickLblPos val="none"/>
        <c:crossAx val="755957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6.8535625480401624E-3</c:v>
                </c:pt>
                <c:pt idx="1">
                  <c:v>0.26755585703649148</c:v>
                </c:pt>
                <c:pt idx="2">
                  <c:v>0.45883146256830987</c:v>
                </c:pt>
                <c:pt idx="3">
                  <c:v>6.1142206907347459E-2</c:v>
                </c:pt>
              </c:numCache>
            </c:numRef>
          </c:val>
        </c:ser>
        <c:dLbls>
          <c:showVal val="1"/>
        </c:dLbls>
        <c:overlap val="-25"/>
        <c:axId val="75617408"/>
        <c:axId val="75618944"/>
      </c:barChart>
      <c:catAx>
        <c:axId val="756174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618944"/>
        <c:crosses val="autoZero"/>
        <c:auto val="1"/>
        <c:lblAlgn val="ctr"/>
        <c:lblOffset val="100"/>
      </c:catAx>
      <c:valAx>
        <c:axId val="75618944"/>
        <c:scaling>
          <c:orientation val="minMax"/>
        </c:scaling>
        <c:delete val="1"/>
        <c:axPos val="l"/>
        <c:numFmt formatCode="0.0%" sourceLinked="1"/>
        <c:tickLblPos val="none"/>
        <c:crossAx val="7561740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0.38135122725819587</c:v>
                </c:pt>
                <c:pt idx="1">
                  <c:v>6.4216447904182156E-2</c:v>
                </c:pt>
                <c:pt idx="2">
                  <c:v>0.26449561839157276</c:v>
                </c:pt>
                <c:pt idx="3">
                  <c:v>0.16412909201180359</c:v>
                </c:pt>
                <c:pt idx="4">
                  <c:v>2.8201218509450617E-2</c:v>
                </c:pt>
                <c:pt idx="5">
                  <c:v>8.9809487849768915E-3</c:v>
                </c:pt>
                <c:pt idx="6">
                  <c:v>6.4175006479333888E-3</c:v>
                </c:pt>
                <c:pt idx="7">
                  <c:v>3.1212628715092177E-3</c:v>
                </c:pt>
                <c:pt idx="8">
                  <c:v>6.7431118431698616E-3</c:v>
                </c:pt>
                <c:pt idx="9">
                  <c:v>1.2071295037948505E-2</c:v>
                </c:pt>
                <c:pt idx="10">
                  <c:v>5.5947896946359009E-2</c:v>
                </c:pt>
                <c:pt idx="11">
                  <c:v>4.3243797928981236E-3</c:v>
                </c:pt>
              </c:numCache>
            </c:numRef>
          </c:val>
        </c:ser>
        <c:dLbls>
          <c:showVal val="1"/>
        </c:dLbls>
        <c:shape val="box"/>
        <c:axId val="76299264"/>
        <c:axId val="76313344"/>
        <c:axId val="0"/>
      </c:bar3DChart>
      <c:catAx>
        <c:axId val="76299264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76313344"/>
        <c:crosses val="autoZero"/>
        <c:auto val="1"/>
        <c:lblAlgn val="ctr"/>
        <c:lblOffset val="100"/>
      </c:catAx>
      <c:valAx>
        <c:axId val="76313344"/>
        <c:scaling>
          <c:orientation val="minMax"/>
        </c:scaling>
        <c:delete val="1"/>
        <c:axPos val="l"/>
        <c:numFmt formatCode="0.0%" sourceLinked="1"/>
        <c:tickLblPos val="none"/>
        <c:crossAx val="7629926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0.40976513151162575</c:v>
                </c:pt>
                <c:pt idx="1">
                  <c:v>6.3831170880477101E-2</c:v>
                </c:pt>
                <c:pt idx="2">
                  <c:v>0.25805839244335338</c:v>
                </c:pt>
                <c:pt idx="3">
                  <c:v>0.14541590916263486</c:v>
                </c:pt>
                <c:pt idx="4">
                  <c:v>2.0927672670274632E-2</c:v>
                </c:pt>
                <c:pt idx="5">
                  <c:v>6.9124534140997604E-3</c:v>
                </c:pt>
                <c:pt idx="6">
                  <c:v>3.0999886195080756E-3</c:v>
                </c:pt>
                <c:pt idx="7">
                  <c:v>1.6009196202549803E-3</c:v>
                </c:pt>
                <c:pt idx="8">
                  <c:v>5.03515041854389E-3</c:v>
                </c:pt>
                <c:pt idx="9">
                  <c:v>1.5463602030891819E-2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76846208"/>
        <c:axId val="76847744"/>
        <c:axId val="0"/>
      </c:bar3DChart>
      <c:catAx>
        <c:axId val="76846208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6847744"/>
        <c:crosses val="autoZero"/>
        <c:auto val="1"/>
        <c:lblAlgn val="ctr"/>
        <c:lblOffset val="100"/>
      </c:catAx>
      <c:valAx>
        <c:axId val="76847744"/>
        <c:scaling>
          <c:orientation val="minMax"/>
        </c:scaling>
        <c:delete val="1"/>
        <c:axPos val="l"/>
        <c:numFmt formatCode="0.0%" sourceLinked="1"/>
        <c:tickLblPos val="none"/>
        <c:crossAx val="7684620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386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3.6571821148451367E-2</c:v>
                </c:pt>
                <c:pt idx="1">
                  <c:v>0.2377546230033778</c:v>
                </c:pt>
                <c:pt idx="2">
                  <c:v>0.42226255224136944</c:v>
                </c:pt>
                <c:pt idx="3">
                  <c:v>0.19209709738363773</c:v>
                </c:pt>
                <c:pt idx="4">
                  <c:v>0.11131390622316369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287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3.6767155701719595E-2</c:v>
                </c:pt>
                <c:pt idx="1">
                  <c:v>0.2668417915319044</c:v>
                </c:pt>
                <c:pt idx="2">
                  <c:v>0.43590679247250169</c:v>
                </c:pt>
                <c:pt idx="3">
                  <c:v>0.17600388931322797</c:v>
                </c:pt>
                <c:pt idx="4">
                  <c:v>8.4480370980646355E-2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3.6632900415394534E-2</c:v>
                </c:pt>
                <c:pt idx="1">
                  <c:v>0.22270336696478918</c:v>
                </c:pt>
                <c:pt idx="2">
                  <c:v>0.40717426126496509</c:v>
                </c:pt>
                <c:pt idx="3">
                  <c:v>0.20340852670858803</c:v>
                </c:pt>
                <c:pt idx="4">
                  <c:v>0.13008094464626313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59939E-2"/>
          <c:y val="0.32942729658792708"/>
          <c:w val="0.93829729644763382"/>
          <c:h val="0.66764566929133984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4.2529173607534679E-2</c:v>
                </c:pt>
                <c:pt idx="1">
                  <c:v>0.23362824472997323</c:v>
                </c:pt>
                <c:pt idx="2">
                  <c:v>0.41603590327550405</c:v>
                </c:pt>
                <c:pt idx="3">
                  <c:v>0.18304455296051583</c:v>
                </c:pt>
                <c:pt idx="4">
                  <c:v>0.12476212542647219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708"/>
          <c:w val="0.90260168809444985"/>
          <c:h val="0.64097900262467467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5.2374631399834295E-2</c:v>
                </c:pt>
                <c:pt idx="1">
                  <c:v>0.2846205756844159</c:v>
                </c:pt>
                <c:pt idx="2">
                  <c:v>0.42502383094726903</c:v>
                </c:pt>
                <c:pt idx="3">
                  <c:v>0.15484659106094487</c:v>
                </c:pt>
                <c:pt idx="4">
                  <c:v>8.3134370907535921E-2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418"/>
          <c:y val="1.6806722689075657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746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Menor que 10 anos</c:v>
                </c:pt>
                <c:pt idx="1">
                  <c:v>Entre 11 a 20 anos</c:v>
                </c:pt>
                <c:pt idx="2">
                  <c:v>Entre 21 a 30 anos</c:v>
                </c:pt>
                <c:pt idx="3">
                  <c:v>Entre 31 a 40 anos</c:v>
                </c:pt>
                <c:pt idx="4">
                  <c:v>Entre 41 a 60 anos</c:v>
                </c:pt>
                <c:pt idx="5">
                  <c:v>Maior que 60 anos</c:v>
                </c:pt>
                <c:pt idx="6">
                  <c:v>Não Informado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35697</c:v>
                </c:pt>
                <c:pt idx="1">
                  <c:v>523354</c:v>
                </c:pt>
                <c:pt idx="2">
                  <c:v>607480</c:v>
                </c:pt>
                <c:pt idx="3">
                  <c:v>277987</c:v>
                </c:pt>
                <c:pt idx="4">
                  <c:v>183913</c:v>
                </c:pt>
                <c:pt idx="5">
                  <c:v>5409</c:v>
                </c:pt>
                <c:pt idx="6">
                  <c:v>2</c:v>
                </c:pt>
              </c:numCache>
            </c:numRef>
          </c:val>
        </c:ser>
        <c:dLbls>
          <c:showVal val="1"/>
        </c:dLbls>
        <c:shape val="box"/>
        <c:axId val="61942400"/>
        <c:axId val="61944192"/>
        <c:axId val="0"/>
      </c:bar3DChart>
      <c:catAx>
        <c:axId val="619424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1944192"/>
        <c:crosses val="autoZero"/>
        <c:auto val="1"/>
        <c:lblAlgn val="ctr"/>
        <c:lblOffset val="100"/>
      </c:catAx>
      <c:valAx>
        <c:axId val="61944192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61942400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647"/>
          <c:w val="0.93829727279175112"/>
          <c:h val="0.68083939026852525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5.5585737331561968E-2</c:v>
                </c:pt>
                <c:pt idx="1">
                  <c:v>0.36801931106471814</c:v>
                </c:pt>
                <c:pt idx="2">
                  <c:v>0.41698614537862971</c:v>
                </c:pt>
                <c:pt idx="3">
                  <c:v>0.10536629341431011</c:v>
                </c:pt>
                <c:pt idx="4">
                  <c:v>5.4042512810780034E-2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5977E-2"/>
          <c:y val="0.32809913686162362"/>
          <c:w val="0.93852678515601851"/>
          <c:h val="0.662044110157874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9.3521149566979725E-2</c:v>
                </c:pt>
                <c:pt idx="1">
                  <c:v>0.44121057635051136</c:v>
                </c:pt>
                <c:pt idx="2">
                  <c:v>0.36049068666882567</c:v>
                </c:pt>
                <c:pt idx="3">
                  <c:v>6.216113159846641E-2</c:v>
                </c:pt>
                <c:pt idx="4">
                  <c:v>4.2616455815216822E-2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848"/>
          <c:w val="0.90400228971955399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0.13890933422549348</c:v>
                </c:pt>
                <c:pt idx="1">
                  <c:v>0.43693805391008861</c:v>
                </c:pt>
                <c:pt idx="2">
                  <c:v>0.31017128162740504</c:v>
                </c:pt>
                <c:pt idx="3">
                  <c:v>6.7840906854545094E-2</c:v>
                </c:pt>
                <c:pt idx="4">
                  <c:v>4.6140423382467738E-2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1.986849409643399E-2</c:v>
                </c:pt>
                <c:pt idx="1">
                  <c:v>3.1747236423573133E-2</c:v>
                </c:pt>
                <c:pt idx="2">
                  <c:v>0.15403009958729205</c:v>
                </c:pt>
                <c:pt idx="3">
                  <c:v>0.61808753962284013</c:v>
                </c:pt>
                <c:pt idx="4">
                  <c:v>0.16080920871834076</c:v>
                </c:pt>
                <c:pt idx="5">
                  <c:v>1.2160589540386677E-8</c:v>
                </c:pt>
              </c:numCache>
            </c:numRef>
          </c:val>
        </c:ser>
        <c:dLbls>
          <c:showVal val="1"/>
        </c:dLbls>
        <c:overlap val="-25"/>
        <c:axId val="61955072"/>
        <c:axId val="61965056"/>
      </c:barChart>
      <c:catAx>
        <c:axId val="61955072"/>
        <c:scaling>
          <c:orientation val="minMax"/>
        </c:scaling>
        <c:axPos val="b"/>
        <c:majorTickMark val="none"/>
        <c:tickLblPos val="nextTo"/>
        <c:crossAx val="61965056"/>
        <c:crosses val="autoZero"/>
        <c:auto val="1"/>
        <c:lblAlgn val="ctr"/>
        <c:lblOffset val="100"/>
      </c:catAx>
      <c:valAx>
        <c:axId val="61965056"/>
        <c:scaling>
          <c:orientation val="minMax"/>
        </c:scaling>
        <c:delete val="1"/>
        <c:axPos val="l"/>
        <c:numFmt formatCode="0.0%" sourceLinked="1"/>
        <c:tickLblPos val="none"/>
        <c:crossAx val="6195507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52"/>
          <c:w val="0.9928910728431386"/>
          <c:h val="0.82095131656930143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1.8523199597513348E-2</c:v>
                </c:pt>
                <c:pt idx="1">
                  <c:v>0.44308174041202247</c:v>
                </c:pt>
                <c:pt idx="2">
                  <c:v>0.20349262444433155</c:v>
                </c:pt>
                <c:pt idx="3">
                  <c:v>0.3049748354034017</c:v>
                </c:pt>
                <c:pt idx="4">
                  <c:v>2.9927600142730972E-2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155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0.11767802090382735</c:v>
                </c:pt>
                <c:pt idx="1">
                  <c:v>0.24166027520866232</c:v>
                </c:pt>
                <c:pt idx="2">
                  <c:v>0.11866456124520641</c:v>
                </c:pt>
                <c:pt idx="3">
                  <c:v>7.3410030829385672E-2</c:v>
                </c:pt>
                <c:pt idx="4">
                  <c:v>5.4205579366869691E-2</c:v>
                </c:pt>
                <c:pt idx="5">
                  <c:v>1.5580118805925258E-2</c:v>
                </c:pt>
                <c:pt idx="6">
                  <c:v>7.0501541469283405E-3</c:v>
                </c:pt>
              </c:numCache>
            </c:numRef>
          </c:val>
        </c:ser>
        <c:dLbls>
          <c:showVal val="1"/>
        </c:dLbls>
        <c:overlap val="-25"/>
        <c:axId val="63320064"/>
        <c:axId val="63321600"/>
      </c:barChart>
      <c:catAx>
        <c:axId val="633200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3321600"/>
        <c:crosses val="autoZero"/>
        <c:auto val="1"/>
        <c:lblAlgn val="ctr"/>
        <c:lblOffset val="100"/>
      </c:catAx>
      <c:valAx>
        <c:axId val="63321600"/>
        <c:scaling>
          <c:orientation val="minMax"/>
        </c:scaling>
        <c:delete val="1"/>
        <c:axPos val="l"/>
        <c:numFmt formatCode="0.0%" sourceLinked="1"/>
        <c:tickLblPos val="none"/>
        <c:crossAx val="6332006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0.19613832355638686</c:v>
                </c:pt>
                <c:pt idx="1">
                  <c:v>0.25045305761207032</c:v>
                </c:pt>
                <c:pt idx="2">
                  <c:v>0.10936600030906256</c:v>
                </c:pt>
                <c:pt idx="3">
                  <c:v>6.2250015553472843E-2</c:v>
                </c:pt>
                <c:pt idx="4">
                  <c:v>3.1969912559379143E-2</c:v>
                </c:pt>
                <c:pt idx="5">
                  <c:v>6.3779273141058961E-3</c:v>
                </c:pt>
                <c:pt idx="6">
                  <c:v>2.1353413034010931E-3</c:v>
                </c:pt>
              </c:numCache>
            </c:numRef>
          </c:val>
        </c:ser>
        <c:dLbls>
          <c:showVal val="1"/>
        </c:dLbls>
        <c:overlap val="-25"/>
        <c:axId val="63333504"/>
        <c:axId val="63335040"/>
      </c:barChart>
      <c:catAx>
        <c:axId val="633335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3335040"/>
        <c:crosses val="autoZero"/>
        <c:auto val="1"/>
        <c:lblAlgn val="ctr"/>
        <c:lblOffset val="100"/>
      </c:catAx>
      <c:valAx>
        <c:axId val="63335040"/>
        <c:scaling>
          <c:orientation val="minMax"/>
        </c:scaling>
        <c:delete val="1"/>
        <c:axPos val="l"/>
        <c:numFmt formatCode="0.0%" sourceLinked="1"/>
        <c:tickLblPos val="none"/>
        <c:crossAx val="6333350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28"/>
          <c:w val="0.96837944664031739"/>
          <c:h val="0.60094889180519251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4.0856385873694272E-2</c:v>
                </c:pt>
                <c:pt idx="1">
                  <c:v>0.21195398424700868</c:v>
                </c:pt>
                <c:pt idx="2">
                  <c:v>0.30708249185690251</c:v>
                </c:pt>
                <c:pt idx="3">
                  <c:v>0.16110486430933549</c:v>
                </c:pt>
                <c:pt idx="4">
                  <c:v>4.1143708058558472E-2</c:v>
                </c:pt>
              </c:numCache>
            </c:numRef>
          </c:val>
        </c:ser>
        <c:dLbls>
          <c:showVal val="1"/>
        </c:dLbls>
        <c:overlap val="-25"/>
        <c:axId val="64879232"/>
        <c:axId val="66269568"/>
      </c:barChart>
      <c:catAx>
        <c:axId val="648792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6269568"/>
        <c:crosses val="autoZero"/>
        <c:auto val="1"/>
        <c:lblAlgn val="ctr"/>
        <c:lblOffset val="100"/>
      </c:catAx>
      <c:valAx>
        <c:axId val="66269568"/>
        <c:scaling>
          <c:orientation val="minMax"/>
        </c:scaling>
        <c:delete val="1"/>
        <c:axPos val="l"/>
        <c:numFmt formatCode="0.0%" sourceLinked="1"/>
        <c:tickLblPos val="none"/>
        <c:crossAx val="6487923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1.9917287014061209E-2</c:v>
                </c:pt>
                <c:pt idx="1">
                  <c:v>5.7026844123618317E-2</c:v>
                </c:pt>
                <c:pt idx="2">
                  <c:v>0.32999172870140614</c:v>
                </c:pt>
                <c:pt idx="3">
                  <c:v>0.3189021730957215</c:v>
                </c:pt>
                <c:pt idx="4">
                  <c:v>6.7177983307015562E-2</c:v>
                </c:pt>
              </c:numCache>
            </c:numRef>
          </c:val>
        </c:ser>
        <c:dLbls>
          <c:showVal val="1"/>
        </c:dLbls>
        <c:overlap val="-25"/>
        <c:axId val="66301952"/>
        <c:axId val="66303488"/>
      </c:barChart>
      <c:catAx>
        <c:axId val="663019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6303488"/>
        <c:crosses val="autoZero"/>
        <c:auto val="1"/>
        <c:lblAlgn val="ctr"/>
        <c:lblOffset val="100"/>
      </c:catAx>
      <c:valAx>
        <c:axId val="66303488"/>
        <c:scaling>
          <c:orientation val="minMax"/>
        </c:scaling>
        <c:delete val="1"/>
        <c:axPos val="l"/>
        <c:numFmt formatCode="0.0%" sourceLinked="1"/>
        <c:tickLblPos val="none"/>
        <c:crossAx val="6630195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1.3407267569579164E-2</c:v>
                </c:pt>
                <c:pt idx="1">
                  <c:v>8.5972623735858969E-2</c:v>
                </c:pt>
                <c:pt idx="2">
                  <c:v>0.27924150535347803</c:v>
                </c:pt>
                <c:pt idx="3">
                  <c:v>0.30557455849103543</c:v>
                </c:pt>
                <c:pt idx="4">
                  <c:v>8.9750251273419582E-2</c:v>
                </c:pt>
              </c:numCache>
            </c:numRef>
          </c:val>
        </c:ser>
        <c:dLbls>
          <c:showVal val="1"/>
        </c:dLbls>
        <c:overlap val="-25"/>
        <c:axId val="71177344"/>
        <c:axId val="71178880"/>
      </c:barChart>
      <c:catAx>
        <c:axId val="711773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1178880"/>
        <c:crosses val="autoZero"/>
        <c:auto val="1"/>
        <c:lblAlgn val="ctr"/>
        <c:lblOffset val="100"/>
      </c:catAx>
      <c:valAx>
        <c:axId val="71178880"/>
        <c:scaling>
          <c:orientation val="minMax"/>
        </c:scaling>
        <c:delete val="1"/>
        <c:axPos val="l"/>
        <c:numFmt formatCode="0.0%" sourceLinked="1"/>
        <c:tickLblPos val="none"/>
        <c:crossAx val="7117734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23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1" t="s">
        <v>189</v>
      </c>
      <c r="D3" s="162"/>
      <c r="E3" s="163"/>
      <c r="F3" s="133"/>
    </row>
    <row r="4" spans="1:7" s="93" customFormat="1" ht="30" customHeight="1">
      <c r="A4" s="121"/>
      <c r="B4" s="102"/>
      <c r="C4" s="103" t="s">
        <v>91</v>
      </c>
      <c r="D4" s="134" t="s">
        <v>92</v>
      </c>
      <c r="E4" s="135" t="s">
        <v>93</v>
      </c>
      <c r="F4" s="105"/>
      <c r="G4" s="121"/>
    </row>
    <row r="5" spans="1:7">
      <c r="B5" s="132"/>
      <c r="C5" s="106">
        <v>1</v>
      </c>
      <c r="D5" s="150" t="s">
        <v>94</v>
      </c>
      <c r="E5" s="136" t="s">
        <v>98</v>
      </c>
      <c r="F5" s="133"/>
    </row>
    <row r="6" spans="1:7">
      <c r="B6" s="132"/>
      <c r="C6" s="109">
        <v>2</v>
      </c>
      <c r="D6" s="151" t="s">
        <v>84</v>
      </c>
      <c r="E6" s="137" t="s">
        <v>97</v>
      </c>
      <c r="F6" s="133"/>
    </row>
    <row r="7" spans="1:7">
      <c r="B7" s="132"/>
      <c r="C7" s="109">
        <v>3</v>
      </c>
      <c r="D7" s="151" t="s">
        <v>95</v>
      </c>
      <c r="E7" s="137" t="s">
        <v>96</v>
      </c>
      <c r="F7" s="133"/>
    </row>
    <row r="8" spans="1:7">
      <c r="B8" s="132"/>
      <c r="C8" s="109">
        <v>4</v>
      </c>
      <c r="D8" s="151" t="s">
        <v>101</v>
      </c>
      <c r="E8" s="137" t="s">
        <v>99</v>
      </c>
      <c r="F8" s="133"/>
    </row>
    <row r="9" spans="1:7">
      <c r="B9" s="132"/>
      <c r="C9" s="109">
        <v>5</v>
      </c>
      <c r="D9" s="151" t="s">
        <v>30</v>
      </c>
      <c r="E9" s="137" t="s">
        <v>100</v>
      </c>
      <c r="F9" s="133"/>
    </row>
    <row r="10" spans="1:7">
      <c r="B10" s="132"/>
      <c r="C10" s="109">
        <v>6</v>
      </c>
      <c r="D10" s="151" t="s">
        <v>67</v>
      </c>
      <c r="E10" s="137" t="s">
        <v>102</v>
      </c>
      <c r="F10" s="133"/>
    </row>
    <row r="11" spans="1:7">
      <c r="B11" s="132"/>
      <c r="C11" s="109">
        <v>7</v>
      </c>
      <c r="D11" s="151" t="s">
        <v>46</v>
      </c>
      <c r="E11" s="137" t="s">
        <v>103</v>
      </c>
      <c r="F11" s="133"/>
    </row>
    <row r="12" spans="1:7">
      <c r="B12" s="132"/>
      <c r="C12" s="109">
        <v>8</v>
      </c>
      <c r="D12" s="151" t="s">
        <v>104</v>
      </c>
      <c r="E12" s="137" t="s">
        <v>105</v>
      </c>
      <c r="F12" s="133"/>
    </row>
    <row r="13" spans="1:7">
      <c r="B13" s="132"/>
      <c r="C13" s="109">
        <v>9</v>
      </c>
      <c r="D13" s="151" t="s">
        <v>116</v>
      </c>
      <c r="E13" s="137" t="s">
        <v>105</v>
      </c>
      <c r="F13" s="133"/>
    </row>
    <row r="14" spans="1:7">
      <c r="B14" s="132"/>
      <c r="C14" s="109">
        <v>10</v>
      </c>
      <c r="D14" s="151" t="s">
        <v>68</v>
      </c>
      <c r="E14" s="137" t="s">
        <v>106</v>
      </c>
      <c r="F14" s="133"/>
    </row>
    <row r="15" spans="1:7">
      <c r="B15" s="132"/>
      <c r="C15" s="109">
        <v>10</v>
      </c>
      <c r="D15" s="151" t="s">
        <v>68</v>
      </c>
      <c r="E15" s="137" t="s">
        <v>107</v>
      </c>
      <c r="F15" s="133"/>
    </row>
    <row r="16" spans="1:7">
      <c r="B16" s="132"/>
      <c r="C16" s="109">
        <v>10</v>
      </c>
      <c r="D16" s="151" t="s">
        <v>68</v>
      </c>
      <c r="E16" s="137" t="s">
        <v>108</v>
      </c>
      <c r="F16" s="133"/>
    </row>
    <row r="17" spans="2:6">
      <c r="B17" s="132"/>
      <c r="C17" s="109">
        <v>10</v>
      </c>
      <c r="D17" s="151" t="s">
        <v>68</v>
      </c>
      <c r="E17" s="137" t="s">
        <v>109</v>
      </c>
      <c r="F17" s="133"/>
    </row>
    <row r="18" spans="2:6">
      <c r="B18" s="132"/>
      <c r="C18" s="109">
        <v>10</v>
      </c>
      <c r="D18" s="151" t="s">
        <v>68</v>
      </c>
      <c r="E18" s="137" t="s">
        <v>110</v>
      </c>
      <c r="F18" s="133"/>
    </row>
    <row r="19" spans="2:6">
      <c r="B19" s="132"/>
      <c r="C19" s="109">
        <v>10</v>
      </c>
      <c r="D19" s="151" t="s">
        <v>68</v>
      </c>
      <c r="E19" s="137" t="s">
        <v>111</v>
      </c>
      <c r="F19" s="133"/>
    </row>
    <row r="20" spans="2:6">
      <c r="B20" s="132"/>
      <c r="C20" s="109">
        <v>10</v>
      </c>
      <c r="D20" s="151" t="s">
        <v>68</v>
      </c>
      <c r="E20" s="137" t="s">
        <v>112</v>
      </c>
      <c r="F20" s="133"/>
    </row>
    <row r="21" spans="2:6">
      <c r="B21" s="132"/>
      <c r="C21" s="109">
        <v>10</v>
      </c>
      <c r="D21" s="151" t="s">
        <v>68</v>
      </c>
      <c r="E21" s="137" t="s">
        <v>113</v>
      </c>
      <c r="F21" s="133"/>
    </row>
    <row r="22" spans="2:6">
      <c r="B22" s="132"/>
      <c r="C22" s="113">
        <v>11</v>
      </c>
      <c r="D22" s="152" t="s">
        <v>187</v>
      </c>
      <c r="E22" s="138" t="s">
        <v>133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190</v>
      </c>
      <c r="D24" s="142"/>
      <c r="E24" s="143"/>
      <c r="F24" s="133"/>
    </row>
    <row r="25" spans="2:6" ht="39.950000000000003" customHeight="1">
      <c r="B25" s="132"/>
      <c r="C25" s="165" t="s">
        <v>188</v>
      </c>
      <c r="D25" s="165"/>
      <c r="E25" s="165"/>
      <c r="F25" s="133"/>
    </row>
    <row r="26" spans="2:6" ht="39.950000000000003" customHeight="1">
      <c r="B26" s="132"/>
      <c r="C26" s="165" t="s">
        <v>204</v>
      </c>
      <c r="D26" s="165"/>
      <c r="E26" s="165"/>
      <c r="F26" s="133"/>
    </row>
    <row r="27" spans="2:6" ht="39.950000000000003" customHeight="1">
      <c r="B27" s="132"/>
      <c r="C27" s="164" t="s">
        <v>191</v>
      </c>
      <c r="D27" s="164"/>
      <c r="E27" s="164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8" t="s">
        <v>114</v>
      </c>
      <c r="D3" s="178"/>
      <c r="E3" s="178"/>
      <c r="F3" s="178"/>
      <c r="G3" s="178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115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6" t="s">
        <v>19</v>
      </c>
      <c r="D5" s="80" t="s">
        <v>55</v>
      </c>
      <c r="E5" s="42">
        <v>531848</v>
      </c>
      <c r="F5" s="8">
        <f>E5/SUM(E5:E16)</f>
        <v>0.42321167825128614</v>
      </c>
      <c r="G5" s="81">
        <f t="shared" ref="G5:G28" si="0">E5/$E$29</f>
        <v>0.25431478440662209</v>
      </c>
      <c r="H5" s="24"/>
      <c r="I5" s="68">
        <f t="shared" ref="I5:I14" si="1">G5+G17</f>
        <v>0.40976513151162575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7"/>
      <c r="D6" s="69" t="s">
        <v>56</v>
      </c>
      <c r="E6" s="37">
        <v>77735</v>
      </c>
      <c r="F6" s="11">
        <f>E6/SUM($E$5:$E$16)</f>
        <v>6.1856695538694752E-2</v>
      </c>
      <c r="G6" s="38">
        <f t="shared" si="0"/>
        <v>3.7170694946392142E-2</v>
      </c>
      <c r="H6" s="24"/>
      <c r="I6" s="68">
        <f t="shared" si="1"/>
        <v>6.3831170880477101E-2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7"/>
      <c r="D7" s="69" t="s">
        <v>57</v>
      </c>
      <c r="E7" s="37">
        <v>299632</v>
      </c>
      <c r="F7" s="11">
        <f t="shared" ref="F7:F16" si="2">E7/SUM($E$5:$E$16)</f>
        <v>0.23842857654403019</v>
      </c>
      <c r="G7" s="38">
        <f t="shared" si="0"/>
        <v>0.14327561160580654</v>
      </c>
      <c r="H7" s="24"/>
      <c r="I7" s="68">
        <f t="shared" si="1"/>
        <v>0.25805839244335338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7"/>
      <c r="D8" s="69" t="s">
        <v>58</v>
      </c>
      <c r="E8" s="37">
        <v>171125</v>
      </c>
      <c r="F8" s="11">
        <f t="shared" si="2"/>
        <v>0.13617066989205814</v>
      </c>
      <c r="G8" s="38">
        <f t="shared" si="0"/>
        <v>8.1827171450458036E-2</v>
      </c>
      <c r="H8" s="24"/>
      <c r="I8" s="68">
        <f t="shared" si="1"/>
        <v>0.14541590916263486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7"/>
      <c r="D9" s="69" t="s">
        <v>59</v>
      </c>
      <c r="E9" s="37">
        <v>28117</v>
      </c>
      <c r="F9" s="11">
        <f t="shared" si="2"/>
        <v>2.2373766108721688E-2</v>
      </c>
      <c r="G9" s="38">
        <f t="shared" si="0"/>
        <v>1.34447601441784E-2</v>
      </c>
      <c r="H9" s="24"/>
      <c r="I9" s="68">
        <f t="shared" si="1"/>
        <v>2.0927672670274632E-2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7"/>
      <c r="D10" s="69" t="s">
        <v>60</v>
      </c>
      <c r="E10" s="37">
        <v>9765</v>
      </c>
      <c r="F10" s="11">
        <f t="shared" si="2"/>
        <v>7.7703818348923166E-3</v>
      </c>
      <c r="G10" s="38">
        <f t="shared" si="0"/>
        <v>4.6693488924103594E-3</v>
      </c>
      <c r="H10" s="24"/>
      <c r="I10" s="68">
        <f t="shared" si="1"/>
        <v>6.9124534140997604E-3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7"/>
      <c r="D11" s="69" t="s">
        <v>61</v>
      </c>
      <c r="E11" s="37">
        <v>4254</v>
      </c>
      <c r="F11" s="11">
        <f t="shared" si="2"/>
        <v>3.3850695673970214E-3</v>
      </c>
      <c r="G11" s="38">
        <f t="shared" si="0"/>
        <v>2.0341433884601811E-3</v>
      </c>
      <c r="H11" s="24"/>
      <c r="I11" s="68">
        <f t="shared" si="1"/>
        <v>3.0999886195080756E-3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7"/>
      <c r="D12" s="69" t="s">
        <v>62</v>
      </c>
      <c r="E12" s="37">
        <v>1399</v>
      </c>
      <c r="F12" s="11">
        <f t="shared" si="2"/>
        <v>1.1132374999502663E-3</v>
      </c>
      <c r="G12" s="38">
        <f t="shared" si="0"/>
        <v>6.6896252949125374E-4</v>
      </c>
      <c r="H12" s="24"/>
      <c r="I12" s="68">
        <f t="shared" si="1"/>
        <v>1.6009196202549803E-3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7"/>
      <c r="D13" s="69" t="s">
        <v>63</v>
      </c>
      <c r="E13" s="37">
        <v>7207</v>
      </c>
      <c r="F13" s="11">
        <f t="shared" si="2"/>
        <v>5.7348839615021944E-3</v>
      </c>
      <c r="G13" s="38">
        <f t="shared" si="0"/>
        <v>3.4461850965285673E-3</v>
      </c>
      <c r="H13" s="24"/>
      <c r="I13" s="68">
        <f t="shared" si="1"/>
        <v>5.03515041854389E-3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7"/>
      <c r="D14" s="69" t="s">
        <v>64</v>
      </c>
      <c r="E14" s="37">
        <v>23562</v>
      </c>
      <c r="F14" s="11">
        <f t="shared" si="2"/>
        <v>1.8749179395159524E-2</v>
      </c>
      <c r="G14" s="38">
        <f t="shared" si="0"/>
        <v>1.1266687004912738E-2</v>
      </c>
      <c r="H14" s="24"/>
      <c r="I14" s="68">
        <f t="shared" si="1"/>
        <v>1.5463602030891819E-2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9"/>
      <c r="D15" s="82" t="s">
        <v>65</v>
      </c>
      <c r="E15" s="83">
        <v>102051</v>
      </c>
      <c r="F15" s="11">
        <f t="shared" ref="F15" si="3">E15/SUM($E$5:$E$16)</f>
        <v>8.1205861406307811E-2</v>
      </c>
      <c r="G15" s="38">
        <f t="shared" ref="G15" si="4">E15/$E$29</f>
        <v>4.8797923586212967E-2</v>
      </c>
      <c r="H15" s="24"/>
      <c r="I15" s="68"/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88"/>
      <c r="D16" s="70"/>
      <c r="E16" s="43"/>
      <c r="F16" s="14">
        <f t="shared" si="2"/>
        <v>0</v>
      </c>
      <c r="G16" s="71">
        <f t="shared" si="0"/>
        <v>0</v>
      </c>
      <c r="H16" s="24"/>
      <c r="I16" s="68">
        <f t="shared" ref="I16" si="5">G16+G28</f>
        <v>0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190" t="s">
        <v>21</v>
      </c>
      <c r="D17" s="67" t="s">
        <v>55</v>
      </c>
      <c r="E17" s="34">
        <v>325093</v>
      </c>
      <c r="F17" s="61">
        <f>E17/SUM($E$17:$E$28)</f>
        <v>0.38951813017686254</v>
      </c>
      <c r="G17" s="35">
        <f t="shared" si="0"/>
        <v>0.15545034710500369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87"/>
      <c r="D18" s="69" t="s">
        <v>56</v>
      </c>
      <c r="E18" s="37">
        <v>55755</v>
      </c>
      <c r="F18" s="61">
        <f t="shared" ref="F18:F28" si="6">E18/SUM($E$17:$E$28)</f>
        <v>6.6804217094834306E-2</v>
      </c>
      <c r="G18" s="38">
        <f t="shared" si="0"/>
        <v>2.6660475934084955E-2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87"/>
      <c r="D19" s="69" t="s">
        <v>57</v>
      </c>
      <c r="E19" s="37">
        <v>240045</v>
      </c>
      <c r="F19" s="61">
        <f t="shared" si="6"/>
        <v>0.28761578858451264</v>
      </c>
      <c r="G19" s="38">
        <f t="shared" si="0"/>
        <v>0.11478278083754682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87"/>
      <c r="D20" s="69" t="s">
        <v>58</v>
      </c>
      <c r="E20" s="37">
        <v>132983</v>
      </c>
      <c r="F20" s="61">
        <f t="shared" si="6"/>
        <v>0.15933683439910951</v>
      </c>
      <c r="G20" s="38">
        <f t="shared" si="0"/>
        <v>6.3588737712176838E-2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87"/>
      <c r="D21" s="69" t="s">
        <v>59</v>
      </c>
      <c r="E21" s="37">
        <v>15649</v>
      </c>
      <c r="F21" s="61">
        <f t="shared" si="6"/>
        <v>1.8750232146301893E-2</v>
      </c>
      <c r="G21" s="38">
        <f t="shared" si="0"/>
        <v>7.482912526096233E-3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87"/>
      <c r="D22" s="69" t="s">
        <v>60</v>
      </c>
      <c r="E22" s="37">
        <v>4691</v>
      </c>
      <c r="F22" s="61">
        <f t="shared" si="6"/>
        <v>5.6206363983834226E-3</v>
      </c>
      <c r="G22" s="38">
        <f t="shared" si="0"/>
        <v>2.2431045216894006E-3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87"/>
      <c r="D23" s="69" t="s">
        <v>61</v>
      </c>
      <c r="E23" s="37">
        <v>2229</v>
      </c>
      <c r="F23" s="61">
        <f t="shared" si="6"/>
        <v>2.6707308744397039E-3</v>
      </c>
      <c r="G23" s="38">
        <f t="shared" si="0"/>
        <v>1.0658452310478947E-3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87"/>
      <c r="D24" s="69" t="s">
        <v>62</v>
      </c>
      <c r="E24" s="37">
        <v>1949</v>
      </c>
      <c r="F24" s="61">
        <f t="shared" si="6"/>
        <v>2.3352420252503287E-3</v>
      </c>
      <c r="G24" s="38">
        <f t="shared" si="0"/>
        <v>9.3195709076372669E-4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87"/>
      <c r="D25" s="69" t="s">
        <v>63</v>
      </c>
      <c r="E25" s="37">
        <v>3323</v>
      </c>
      <c r="F25" s="61">
        <f t="shared" si="6"/>
        <v>3.9815337352010474E-3</v>
      </c>
      <c r="G25" s="38">
        <f t="shared" si="0"/>
        <v>1.5889653220153225E-3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87"/>
      <c r="D26" s="69" t="s">
        <v>64</v>
      </c>
      <c r="E26" s="37">
        <v>8777</v>
      </c>
      <c r="F26" s="61">
        <f t="shared" si="6"/>
        <v>1.0516377247625518E-2</v>
      </c>
      <c r="G26" s="38">
        <f t="shared" si="0"/>
        <v>4.1969150259790807E-3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189"/>
      <c r="D27" s="82" t="s">
        <v>65</v>
      </c>
      <c r="E27" s="83">
        <v>44109</v>
      </c>
      <c r="F27" s="61">
        <f t="shared" si="6"/>
        <v>5.2850277317479086E-2</v>
      </c>
      <c r="G27" s="38">
        <f t="shared" si="0"/>
        <v>2.1091685642122739E-2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189"/>
      <c r="D28" s="82"/>
      <c r="E28" s="83"/>
      <c r="F28" s="84">
        <f t="shared" si="6"/>
        <v>0</v>
      </c>
      <c r="G28" s="85">
        <f t="shared" si="0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2091298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77" t="s">
        <v>68</v>
      </c>
      <c r="D3" s="177"/>
      <c r="E3" s="177"/>
      <c r="F3" s="17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69</v>
      </c>
      <c r="D4" s="31" t="s">
        <v>83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191" t="s">
        <v>75</v>
      </c>
      <c r="D5" s="57" t="s">
        <v>70</v>
      </c>
      <c r="E5" s="10">
        <v>31940</v>
      </c>
      <c r="F5" s="53">
        <f>E5/SUM($E$5:$E$9)</f>
        <v>3.6571821148451367E-2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191"/>
      <c r="D6" s="57" t="s">
        <v>71</v>
      </c>
      <c r="E6" s="10">
        <v>207643</v>
      </c>
      <c r="F6" s="53">
        <f>E6/SUM($E$5:$E$9)</f>
        <v>0.2377546230033778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191"/>
      <c r="D7" s="57" t="s">
        <v>72</v>
      </c>
      <c r="E7" s="10">
        <v>368783</v>
      </c>
      <c r="F7" s="53">
        <f>E7/SUM($E$5:$E$9)</f>
        <v>0.42226255224136944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191"/>
      <c r="D8" s="57" t="s">
        <v>73</v>
      </c>
      <c r="E8" s="10">
        <v>167768</v>
      </c>
      <c r="F8" s="53">
        <f>E8/SUM($E$5:$E$9)</f>
        <v>0.19209709738363773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192"/>
      <c r="D9" s="58" t="s">
        <v>74</v>
      </c>
      <c r="E9" s="13">
        <v>97216</v>
      </c>
      <c r="F9" s="54">
        <f>E9/SUM($E$5:$E$9)</f>
        <v>0.11131390622316369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191" t="s">
        <v>76</v>
      </c>
      <c r="D10" s="57" t="s">
        <v>70</v>
      </c>
      <c r="E10" s="10">
        <v>32444</v>
      </c>
      <c r="F10" s="53">
        <f>E10/SUM($E$10:$E$14)</f>
        <v>3.6767155701719595E-2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191"/>
      <c r="D11" s="57" t="s">
        <v>71</v>
      </c>
      <c r="E11" s="10">
        <v>235466</v>
      </c>
      <c r="F11" s="53">
        <f>E11/SUM($E$10:$E$14)</f>
        <v>0.2668417915319044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191"/>
      <c r="D12" s="57" t="s">
        <v>72</v>
      </c>
      <c r="E12" s="10">
        <v>384652</v>
      </c>
      <c r="F12" s="53">
        <f>E12/SUM($E$10:$E$14)</f>
        <v>0.43590679247250169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191"/>
      <c r="D13" s="57" t="s">
        <v>73</v>
      </c>
      <c r="E13" s="10">
        <v>155309</v>
      </c>
      <c r="F13" s="53">
        <f>E13/SUM($E$10:$E$14)</f>
        <v>0.17600388931322797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192"/>
      <c r="D14" s="58" t="s">
        <v>74</v>
      </c>
      <c r="E14" s="13">
        <v>74547</v>
      </c>
      <c r="F14" s="54">
        <f>E14/SUM($E$10:$E$14)</f>
        <v>8.4480370980646355E-2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191" t="s">
        <v>77</v>
      </c>
      <c r="D15" s="57" t="s">
        <v>70</v>
      </c>
      <c r="E15" s="10">
        <v>32612</v>
      </c>
      <c r="F15" s="53">
        <f>E15/SUM($E$15:$E$19)</f>
        <v>3.6632900415394534E-2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191"/>
      <c r="D16" s="57" t="s">
        <v>71</v>
      </c>
      <c r="E16" s="10">
        <v>198259</v>
      </c>
      <c r="F16" s="53">
        <f>E16/SUM($E$15:$E$19)</f>
        <v>0.22270336696478918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191"/>
      <c r="D17" s="57" t="s">
        <v>72</v>
      </c>
      <c r="E17" s="10">
        <v>362482</v>
      </c>
      <c r="F17" s="53">
        <f>E17/SUM($E$15:$E$19)</f>
        <v>0.40717426126496509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191"/>
      <c r="D18" s="57" t="s">
        <v>73</v>
      </c>
      <c r="E18" s="10">
        <v>181082</v>
      </c>
      <c r="F18" s="53">
        <f>E18/SUM($E$15:$E$19)</f>
        <v>0.20340852670858803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192"/>
      <c r="D19" s="58" t="s">
        <v>74</v>
      </c>
      <c r="E19" s="13">
        <v>115803</v>
      </c>
      <c r="F19" s="54">
        <f>E19/SUM($E$15:$E$19)</f>
        <v>0.13008094464626313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191" t="s">
        <v>78</v>
      </c>
      <c r="D20" s="57" t="s">
        <v>70</v>
      </c>
      <c r="E20" s="10">
        <v>38730</v>
      </c>
      <c r="F20" s="53">
        <f>E20/SUM($E$20:$E$24)</f>
        <v>4.2529173607534679E-2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191"/>
      <c r="D21" s="57" t="s">
        <v>71</v>
      </c>
      <c r="E21" s="10">
        <v>212758</v>
      </c>
      <c r="F21" s="53">
        <f t="shared" ref="F21:F24" si="0">E21/SUM($E$20:$E$24)</f>
        <v>0.23362824472997323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191"/>
      <c r="D22" s="57" t="s">
        <v>72</v>
      </c>
      <c r="E22" s="10">
        <v>378871</v>
      </c>
      <c r="F22" s="53">
        <f t="shared" si="0"/>
        <v>0.41603590327550405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191"/>
      <c r="D23" s="57" t="s">
        <v>73</v>
      </c>
      <c r="E23" s="10">
        <v>166693</v>
      </c>
      <c r="F23" s="53">
        <f t="shared" si="0"/>
        <v>0.18304455296051583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192"/>
      <c r="D24" s="58" t="s">
        <v>74</v>
      </c>
      <c r="E24" s="73">
        <v>113617</v>
      </c>
      <c r="F24" s="74">
        <f t="shared" si="0"/>
        <v>0.12476212542647219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191" t="s">
        <v>79</v>
      </c>
      <c r="D25" s="57" t="s">
        <v>70</v>
      </c>
      <c r="E25" s="7">
        <v>47032</v>
      </c>
      <c r="F25" s="47">
        <f>E25/SUM($E$25:$E$29)</f>
        <v>5.2374631399834295E-2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191"/>
      <c r="D26" s="57" t="s">
        <v>71</v>
      </c>
      <c r="E26" s="10">
        <v>255587</v>
      </c>
      <c r="F26" s="53">
        <f t="shared" ref="F26:F29" si="1">E26/SUM($E$25:$E$29)</f>
        <v>0.2846205756844159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191"/>
      <c r="D27" s="57" t="s">
        <v>72</v>
      </c>
      <c r="E27" s="10">
        <v>381668</v>
      </c>
      <c r="F27" s="53">
        <f t="shared" si="1"/>
        <v>0.42502383094726903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191"/>
      <c r="D28" s="57" t="s">
        <v>73</v>
      </c>
      <c r="E28" s="10">
        <v>139051</v>
      </c>
      <c r="F28" s="53">
        <f t="shared" si="1"/>
        <v>0.15484659106094487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192"/>
      <c r="D29" s="58" t="s">
        <v>74</v>
      </c>
      <c r="E29" s="13">
        <v>74654</v>
      </c>
      <c r="F29" s="54">
        <f t="shared" si="1"/>
        <v>8.3134370907535921E-2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191" t="s">
        <v>80</v>
      </c>
      <c r="D30" s="57" t="s">
        <v>70</v>
      </c>
      <c r="E30" s="7">
        <v>46861</v>
      </c>
      <c r="F30" s="47">
        <f>E30/SUM($E$30:$E$34)</f>
        <v>5.5585737331561968E-2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191"/>
      <c r="D31" s="57" t="s">
        <v>71</v>
      </c>
      <c r="E31" s="10">
        <v>310255</v>
      </c>
      <c r="F31" s="53">
        <f t="shared" ref="F31:F34" si="2">E31/SUM($E$30:$E$34)</f>
        <v>0.36801931106471814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191"/>
      <c r="D32" s="57" t="s">
        <v>72</v>
      </c>
      <c r="E32" s="10">
        <v>351536</v>
      </c>
      <c r="F32" s="53">
        <f t="shared" si="2"/>
        <v>0.41698614537862971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191"/>
      <c r="D33" s="57" t="s">
        <v>73</v>
      </c>
      <c r="E33" s="10">
        <v>88828</v>
      </c>
      <c r="F33" s="53">
        <f t="shared" si="2"/>
        <v>0.10536629341431011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192"/>
      <c r="D34" s="58" t="s">
        <v>74</v>
      </c>
      <c r="E34" s="13">
        <v>45560</v>
      </c>
      <c r="F34" s="54">
        <f t="shared" si="2"/>
        <v>5.4042512810780034E-2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191" t="s">
        <v>81</v>
      </c>
      <c r="D35" s="57" t="s">
        <v>70</v>
      </c>
      <c r="E35" s="7">
        <v>71617</v>
      </c>
      <c r="F35" s="47">
        <f>E35/SUM($E$35:$E$39)</f>
        <v>9.3521149566979725E-2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191"/>
      <c r="D36" s="57" t="s">
        <v>71</v>
      </c>
      <c r="E36" s="10">
        <v>337872</v>
      </c>
      <c r="F36" s="53">
        <f t="shared" ref="F36:F39" si="3">E36/SUM($E$35:$E$39)</f>
        <v>0.44121057635051136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191"/>
      <c r="D37" s="57" t="s">
        <v>72</v>
      </c>
      <c r="E37" s="10">
        <v>276058</v>
      </c>
      <c r="F37" s="53">
        <f t="shared" si="3"/>
        <v>0.36049068666882567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191"/>
      <c r="D38" s="57" t="s">
        <v>73</v>
      </c>
      <c r="E38" s="10">
        <v>47602</v>
      </c>
      <c r="F38" s="53">
        <f t="shared" si="3"/>
        <v>6.216113159846641E-2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192"/>
      <c r="D39" s="58" t="s">
        <v>74</v>
      </c>
      <c r="E39" s="13">
        <v>32635</v>
      </c>
      <c r="F39" s="54">
        <f t="shared" si="3"/>
        <v>4.2616455815216822E-2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191" t="s">
        <v>82</v>
      </c>
      <c r="D40" s="57" t="s">
        <v>70</v>
      </c>
      <c r="E40" s="7">
        <v>105876</v>
      </c>
      <c r="F40" s="47">
        <f>E40/SUM($E$40:$E$44)</f>
        <v>0.13890933422549348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191"/>
      <c r="D41" s="57" t="s">
        <v>71</v>
      </c>
      <c r="E41" s="10">
        <v>333032</v>
      </c>
      <c r="F41" s="53">
        <f t="shared" ref="F41:F44" si="4">E41/SUM($E$40:$E$44)</f>
        <v>0.43693805391008861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191"/>
      <c r="D42" s="57" t="s">
        <v>72</v>
      </c>
      <c r="E42" s="10">
        <v>236411</v>
      </c>
      <c r="F42" s="53">
        <f t="shared" si="4"/>
        <v>0.31017128162740504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191"/>
      <c r="D43" s="57" t="s">
        <v>73</v>
      </c>
      <c r="E43" s="10">
        <v>51708</v>
      </c>
      <c r="F43" s="53">
        <f t="shared" si="4"/>
        <v>6.7840906854545094E-2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192"/>
      <c r="D44" s="58" t="s">
        <v>74</v>
      </c>
      <c r="E44" s="13">
        <v>35168</v>
      </c>
      <c r="F44" s="54">
        <f t="shared" si="4"/>
        <v>4.6140423382467738E-2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1" t="s">
        <v>192</v>
      </c>
      <c r="D3" s="162"/>
      <c r="E3" s="162"/>
      <c r="F3" s="162"/>
      <c r="G3" s="163"/>
      <c r="H3" s="101"/>
    </row>
    <row r="4" spans="1:9" s="93" customFormat="1" ht="30" customHeight="1">
      <c r="A4" s="121"/>
      <c r="B4" s="102"/>
      <c r="C4" s="103" t="s">
        <v>134</v>
      </c>
      <c r="D4" s="104" t="s">
        <v>133</v>
      </c>
      <c r="E4" s="104" t="s">
        <v>155</v>
      </c>
      <c r="F4" s="104" t="s">
        <v>156</v>
      </c>
      <c r="G4" s="96" t="s">
        <v>3</v>
      </c>
      <c r="H4" s="105"/>
      <c r="I4" s="121"/>
    </row>
    <row r="5" spans="1:9" ht="15" customHeight="1">
      <c r="B5" s="100"/>
      <c r="C5" s="106" t="s">
        <v>135</v>
      </c>
      <c r="D5" s="107" t="s">
        <v>193</v>
      </c>
      <c r="E5" s="108" t="s">
        <v>157</v>
      </c>
      <c r="F5" s="108" t="s">
        <v>158</v>
      </c>
      <c r="G5" s="124">
        <v>2596</v>
      </c>
      <c r="H5" s="101"/>
    </row>
    <row r="6" spans="1:9" ht="15" customHeight="1">
      <c r="B6" s="100"/>
      <c r="C6" s="109" t="s">
        <v>136</v>
      </c>
      <c r="D6" s="110" t="s">
        <v>117</v>
      </c>
      <c r="E6" s="112" t="s">
        <v>159</v>
      </c>
      <c r="F6" s="111" t="s">
        <v>160</v>
      </c>
      <c r="G6" s="125">
        <v>2404</v>
      </c>
      <c r="H6" s="101"/>
    </row>
    <row r="7" spans="1:9" ht="15" customHeight="1">
      <c r="B7" s="100"/>
      <c r="C7" s="109" t="s">
        <v>137</v>
      </c>
      <c r="D7" s="110" t="s">
        <v>119</v>
      </c>
      <c r="E7" s="111" t="s">
        <v>163</v>
      </c>
      <c r="F7" s="111" t="s">
        <v>164</v>
      </c>
      <c r="G7" s="125">
        <v>2109</v>
      </c>
      <c r="H7" s="101"/>
    </row>
    <row r="8" spans="1:9" ht="15" customHeight="1">
      <c r="B8" s="100"/>
      <c r="C8" s="109" t="s">
        <v>138</v>
      </c>
      <c r="D8" s="110" t="s">
        <v>118</v>
      </c>
      <c r="E8" s="111" t="s">
        <v>161</v>
      </c>
      <c r="F8" s="111" t="s">
        <v>162</v>
      </c>
      <c r="G8" s="125">
        <v>2083</v>
      </c>
      <c r="H8" s="101"/>
    </row>
    <row r="9" spans="1:9" ht="15" customHeight="1">
      <c r="B9" s="100"/>
      <c r="C9" s="109" t="s">
        <v>139</v>
      </c>
      <c r="D9" s="110" t="s">
        <v>120</v>
      </c>
      <c r="E9" s="111" t="s">
        <v>165</v>
      </c>
      <c r="F9" s="111" t="s">
        <v>166</v>
      </c>
      <c r="G9" s="125">
        <v>1823</v>
      </c>
      <c r="H9" s="101"/>
    </row>
    <row r="10" spans="1:9" ht="15" customHeight="1">
      <c r="B10" s="100"/>
      <c r="C10" s="109" t="s">
        <v>140</v>
      </c>
      <c r="D10" s="110" t="s">
        <v>121</v>
      </c>
      <c r="E10" s="111" t="s">
        <v>167</v>
      </c>
      <c r="F10" s="111" t="s">
        <v>168</v>
      </c>
      <c r="G10" s="125">
        <v>1561</v>
      </c>
      <c r="H10" s="101"/>
    </row>
    <row r="11" spans="1:9" ht="15" customHeight="1">
      <c r="B11" s="100"/>
      <c r="C11" s="109" t="s">
        <v>141</v>
      </c>
      <c r="D11" s="110" t="s">
        <v>122</v>
      </c>
      <c r="E11" s="111" t="s">
        <v>169</v>
      </c>
      <c r="F11" s="111" t="s">
        <v>170</v>
      </c>
      <c r="G11" s="125">
        <v>1551</v>
      </c>
      <c r="H11" s="101"/>
    </row>
    <row r="12" spans="1:9" ht="15" customHeight="1">
      <c r="B12" s="100"/>
      <c r="C12" s="109" t="s">
        <v>142</v>
      </c>
      <c r="D12" s="110" t="s">
        <v>123</v>
      </c>
      <c r="E12" s="111" t="s">
        <v>171</v>
      </c>
      <c r="F12" s="111" t="s">
        <v>172</v>
      </c>
      <c r="G12" s="125">
        <v>1534</v>
      </c>
      <c r="H12" s="101"/>
    </row>
    <row r="13" spans="1:9" ht="15" customHeight="1">
      <c r="B13" s="100"/>
      <c r="C13" s="109" t="s">
        <v>143</v>
      </c>
      <c r="D13" s="110" t="s">
        <v>124</v>
      </c>
      <c r="E13" s="111" t="s">
        <v>173</v>
      </c>
      <c r="F13" s="111" t="s">
        <v>174</v>
      </c>
      <c r="G13" s="125">
        <v>1506</v>
      </c>
      <c r="H13" s="101"/>
    </row>
    <row r="14" spans="1:9" ht="15" customHeight="1">
      <c r="B14" s="100"/>
      <c r="C14" s="109" t="s">
        <v>144</v>
      </c>
      <c r="D14" s="110" t="s">
        <v>127</v>
      </c>
      <c r="E14" s="111" t="s">
        <v>176</v>
      </c>
      <c r="F14" s="111" t="s">
        <v>177</v>
      </c>
      <c r="G14" s="125">
        <v>1452</v>
      </c>
      <c r="H14" s="101"/>
    </row>
    <row r="15" spans="1:9" ht="15" customHeight="1">
      <c r="B15" s="100"/>
      <c r="C15" s="109" t="s">
        <v>145</v>
      </c>
      <c r="D15" s="110" t="s">
        <v>125</v>
      </c>
      <c r="E15" s="111" t="s">
        <v>173</v>
      </c>
      <c r="F15" s="111" t="s">
        <v>175</v>
      </c>
      <c r="G15" s="125">
        <v>1442</v>
      </c>
      <c r="H15" s="101"/>
    </row>
    <row r="16" spans="1:9" ht="15" customHeight="1">
      <c r="B16" s="100"/>
      <c r="C16" s="109" t="s">
        <v>146</v>
      </c>
      <c r="D16" s="110" t="s">
        <v>128</v>
      </c>
      <c r="E16" s="111" t="s">
        <v>178</v>
      </c>
      <c r="F16" s="111" t="s">
        <v>179</v>
      </c>
      <c r="G16" s="125">
        <v>1414</v>
      </c>
      <c r="H16" s="101"/>
    </row>
    <row r="17" spans="2:8" ht="15" customHeight="1">
      <c r="B17" s="100"/>
      <c r="C17" s="109" t="s">
        <v>147</v>
      </c>
      <c r="D17" s="110" t="s">
        <v>126</v>
      </c>
      <c r="E17" s="111" t="s">
        <v>169</v>
      </c>
      <c r="F17" s="112" t="s">
        <v>196</v>
      </c>
      <c r="G17" s="125">
        <v>1392</v>
      </c>
      <c r="H17" s="101"/>
    </row>
    <row r="18" spans="2:8" ht="15" customHeight="1">
      <c r="B18" s="100"/>
      <c r="C18" s="109" t="s">
        <v>148</v>
      </c>
      <c r="D18" s="110" t="s">
        <v>129</v>
      </c>
      <c r="E18" s="111" t="s">
        <v>180</v>
      </c>
      <c r="F18" s="111" t="s">
        <v>181</v>
      </c>
      <c r="G18" s="125">
        <v>1388</v>
      </c>
      <c r="H18" s="101"/>
    </row>
    <row r="19" spans="2:8" ht="15" customHeight="1">
      <c r="B19" s="100"/>
      <c r="C19" s="109" t="s">
        <v>149</v>
      </c>
      <c r="D19" s="110" t="s">
        <v>130</v>
      </c>
      <c r="E19" s="111" t="s">
        <v>182</v>
      </c>
      <c r="F19" s="112" t="s">
        <v>183</v>
      </c>
      <c r="G19" s="125">
        <v>1387</v>
      </c>
      <c r="H19" s="101"/>
    </row>
    <row r="20" spans="2:8" ht="15" customHeight="1">
      <c r="B20" s="100"/>
      <c r="C20" s="109" t="s">
        <v>150</v>
      </c>
      <c r="D20" s="110" t="s">
        <v>131</v>
      </c>
      <c r="E20" s="111" t="s">
        <v>184</v>
      </c>
      <c r="F20" s="111" t="s">
        <v>185</v>
      </c>
      <c r="G20" s="125">
        <v>1384</v>
      </c>
      <c r="H20" s="101"/>
    </row>
    <row r="21" spans="2:8" ht="15" customHeight="1">
      <c r="B21" s="100"/>
      <c r="C21" s="109" t="s">
        <v>151</v>
      </c>
      <c r="D21" s="110" t="s">
        <v>132</v>
      </c>
      <c r="E21" s="111" t="s">
        <v>186</v>
      </c>
      <c r="F21" s="112" t="s">
        <v>202</v>
      </c>
      <c r="G21" s="125">
        <v>1349</v>
      </c>
      <c r="H21" s="101"/>
    </row>
    <row r="22" spans="2:8" ht="15" customHeight="1">
      <c r="B22" s="100"/>
      <c r="C22" s="109" t="s">
        <v>152</v>
      </c>
      <c r="D22" s="110" t="s">
        <v>201</v>
      </c>
      <c r="E22" s="111" t="s">
        <v>159</v>
      </c>
      <c r="F22" s="111" t="s">
        <v>203</v>
      </c>
      <c r="G22" s="125">
        <v>1332</v>
      </c>
      <c r="H22" s="101"/>
    </row>
    <row r="23" spans="2:8" ht="15" customHeight="1">
      <c r="B23" s="100"/>
      <c r="C23" s="109" t="s">
        <v>153</v>
      </c>
      <c r="D23" s="110" t="s">
        <v>195</v>
      </c>
      <c r="E23" s="111" t="s">
        <v>199</v>
      </c>
      <c r="F23" s="111" t="s">
        <v>200</v>
      </c>
      <c r="G23" s="125">
        <v>1319</v>
      </c>
      <c r="H23" s="101"/>
    </row>
    <row r="24" spans="2:8" ht="15" customHeight="1">
      <c r="B24" s="100"/>
      <c r="C24" s="113" t="s">
        <v>154</v>
      </c>
      <c r="D24" s="114" t="s">
        <v>194</v>
      </c>
      <c r="E24" s="115" t="s">
        <v>197</v>
      </c>
      <c r="F24" s="115" t="s">
        <v>198</v>
      </c>
      <c r="G24" s="126">
        <v>1316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4" t="s">
        <v>0</v>
      </c>
      <c r="D3" s="175"/>
      <c r="E3" s="175"/>
      <c r="F3" s="175"/>
      <c r="G3" s="176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6" t="s">
        <v>6</v>
      </c>
      <c r="D5" s="6" t="s">
        <v>7</v>
      </c>
      <c r="E5" s="7">
        <v>18129</v>
      </c>
      <c r="F5" s="8">
        <f t="shared" ref="F5:F11" si="0">E5/SUM($E$5:$E$11)</f>
        <v>1.974283887844035E-2</v>
      </c>
      <c r="G5" s="170">
        <f>SUM(E5:E11)/E23</f>
        <v>0.56202278921536519</v>
      </c>
      <c r="H5" s="24"/>
      <c r="I5" s="24"/>
      <c r="J5" s="24"/>
      <c r="K5" s="24"/>
      <c r="L5" s="24"/>
      <c r="M5" s="24"/>
      <c r="N5" s="24"/>
      <c r="O5" s="77">
        <f>E5+E12</f>
        <v>35697</v>
      </c>
      <c r="P5" s="24"/>
      <c r="Q5" s="25"/>
    </row>
    <row r="6" spans="2:17">
      <c r="B6" s="23"/>
      <c r="C6" s="168"/>
      <c r="D6" s="9" t="s">
        <v>8</v>
      </c>
      <c r="E6" s="10">
        <v>276814</v>
      </c>
      <c r="F6" s="11">
        <f t="shared" si="0"/>
        <v>0.3014559104912895</v>
      </c>
      <c r="G6" s="172"/>
      <c r="H6" s="24"/>
      <c r="I6" s="24"/>
      <c r="J6" s="24"/>
      <c r="K6" s="24"/>
      <c r="L6" s="24"/>
      <c r="M6" s="24"/>
      <c r="N6" s="24"/>
      <c r="O6" s="77">
        <f>E6+E13+E18</f>
        <v>523354</v>
      </c>
      <c r="P6" s="24"/>
      <c r="Q6" s="25"/>
    </row>
    <row r="7" spans="2:17">
      <c r="B7" s="23"/>
      <c r="C7" s="168"/>
      <c r="D7" s="9" t="s">
        <v>9</v>
      </c>
      <c r="E7" s="10">
        <v>343168</v>
      </c>
      <c r="F7" s="11">
        <f t="shared" si="0"/>
        <v>0.37371672636309877</v>
      </c>
      <c r="G7" s="172"/>
      <c r="H7" s="24"/>
      <c r="I7" s="24"/>
      <c r="J7" s="24"/>
      <c r="K7" s="24"/>
      <c r="L7" s="24"/>
      <c r="M7" s="24"/>
      <c r="N7" s="24"/>
      <c r="O7" s="77">
        <f>E7+E14+E20</f>
        <v>607480</v>
      </c>
      <c r="P7" s="24"/>
      <c r="Q7" s="25"/>
    </row>
    <row r="8" spans="2:17">
      <c r="B8" s="23"/>
      <c r="C8" s="168"/>
      <c r="D8" s="9" t="s">
        <v>10</v>
      </c>
      <c r="E8" s="10">
        <v>163463</v>
      </c>
      <c r="F8" s="11">
        <f t="shared" si="0"/>
        <v>0.17801443386764271</v>
      </c>
      <c r="G8" s="172"/>
      <c r="H8" s="24"/>
      <c r="I8" s="24"/>
      <c r="J8" s="24"/>
      <c r="K8" s="24"/>
      <c r="L8" s="24"/>
      <c r="M8" s="24"/>
      <c r="N8" s="24"/>
      <c r="O8" s="77">
        <f>E8+E15+E21</f>
        <v>277987</v>
      </c>
      <c r="P8" s="24"/>
      <c r="Q8" s="25"/>
    </row>
    <row r="9" spans="2:17">
      <c r="B9" s="23"/>
      <c r="C9" s="168"/>
      <c r="D9" s="9" t="s">
        <v>11</v>
      </c>
      <c r="E9" s="10">
        <v>113982</v>
      </c>
      <c r="F9" s="11">
        <f t="shared" si="0"/>
        <v>0.12412864808000375</v>
      </c>
      <c r="G9" s="172"/>
      <c r="H9" s="24"/>
      <c r="I9" s="24"/>
      <c r="J9" s="24"/>
      <c r="K9" s="24"/>
      <c r="L9" s="24"/>
      <c r="M9" s="24"/>
      <c r="N9" s="24"/>
      <c r="O9" s="77">
        <f>E9+E16+E22</f>
        <v>183913</v>
      </c>
      <c r="P9" s="24"/>
      <c r="Q9" s="25"/>
    </row>
    <row r="10" spans="2:17">
      <c r="B10" s="23"/>
      <c r="C10" s="168"/>
      <c r="D10" s="9" t="s">
        <v>12</v>
      </c>
      <c r="E10" s="10">
        <v>2699</v>
      </c>
      <c r="F10" s="11">
        <f t="shared" si="0"/>
        <v>2.9392642800436042E-3</v>
      </c>
      <c r="G10" s="172"/>
      <c r="H10" s="24"/>
      <c r="I10" s="24"/>
      <c r="J10" s="24"/>
      <c r="K10" s="24"/>
      <c r="L10" s="24"/>
      <c r="M10" s="24"/>
      <c r="N10" s="24"/>
      <c r="O10" s="77">
        <f>E10+E17</f>
        <v>5409</v>
      </c>
      <c r="P10" s="24"/>
      <c r="Q10" s="25"/>
    </row>
    <row r="11" spans="2:17">
      <c r="B11" s="23"/>
      <c r="C11" s="169"/>
      <c r="D11" s="12" t="s">
        <v>13</v>
      </c>
      <c r="E11" s="13">
        <v>2</v>
      </c>
      <c r="F11" s="14">
        <f t="shared" si="0"/>
        <v>2.1780394813216778E-6</v>
      </c>
      <c r="G11" s="173"/>
      <c r="H11" s="24"/>
      <c r="I11" s="24"/>
      <c r="J11" s="24"/>
      <c r="K11" s="24"/>
      <c r="L11" s="24"/>
      <c r="M11" s="24"/>
      <c r="N11" s="24"/>
      <c r="O11" s="77">
        <f>E11</f>
        <v>2</v>
      </c>
      <c r="P11" s="24"/>
      <c r="Q11" s="25"/>
    </row>
    <row r="12" spans="2:17">
      <c r="B12" s="23"/>
      <c r="C12" s="166" t="s">
        <v>14</v>
      </c>
      <c r="D12" s="6" t="s">
        <v>7</v>
      </c>
      <c r="E12" s="7">
        <v>17568</v>
      </c>
      <c r="F12" s="8">
        <f t="shared" ref="F12:F17" si="1">E12/SUM($E$12:$E$17)</f>
        <v>2.4551228749309987E-2</v>
      </c>
      <c r="G12" s="170">
        <f>SUM(E12:E17)/E23</f>
        <v>0.43796435765247949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68"/>
      <c r="D13" s="9" t="s">
        <v>8</v>
      </c>
      <c r="E13" s="10">
        <v>246540</v>
      </c>
      <c r="F13" s="11">
        <f t="shared" si="1"/>
        <v>0.34453893077498199</v>
      </c>
      <c r="G13" s="172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68"/>
      <c r="D14" s="9" t="s">
        <v>9</v>
      </c>
      <c r="E14" s="10">
        <v>264304</v>
      </c>
      <c r="F14" s="11">
        <f t="shared" si="1"/>
        <v>0.36936406895250606</v>
      </c>
      <c r="G14" s="172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68"/>
      <c r="D15" s="9" t="s">
        <v>10</v>
      </c>
      <c r="E15" s="10">
        <v>114513</v>
      </c>
      <c r="F15" s="11">
        <f t="shared" si="1"/>
        <v>0.16003158343406959</v>
      </c>
      <c r="G15" s="172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68"/>
      <c r="D16" s="9" t="s">
        <v>11</v>
      </c>
      <c r="E16" s="10">
        <v>69930</v>
      </c>
      <c r="F16" s="11">
        <f t="shared" si="1"/>
        <v>9.7726970994948051E-2</v>
      </c>
      <c r="G16" s="172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69"/>
      <c r="D17" s="12" t="s">
        <v>12</v>
      </c>
      <c r="E17" s="13">
        <v>2710</v>
      </c>
      <c r="F17" s="14">
        <f t="shared" si="1"/>
        <v>3.787217094184316E-3</v>
      </c>
      <c r="G17" s="173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66" t="s">
        <v>13</v>
      </c>
      <c r="D18" s="6" t="s">
        <v>8</v>
      </c>
      <c r="E18" s="7">
        <v>0</v>
      </c>
      <c r="F18" s="8">
        <f>E18/SUM($E$18:$E$22)</f>
        <v>0</v>
      </c>
      <c r="G18" s="170">
        <f>SUM(E18:E22)/E23</f>
        <v>1.2853132155292767E-5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>
      <c r="B19" s="23"/>
      <c r="C19" s="167"/>
      <c r="D19" s="154" t="s">
        <v>9</v>
      </c>
      <c r="E19" s="60">
        <v>1</v>
      </c>
      <c r="F19" s="11">
        <f t="shared" ref="F19:F22" si="2">E19/SUM($E$18:$E$22)</f>
        <v>4.7619047619047616E-2</v>
      </c>
      <c r="G19" s="171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8"/>
      <c r="D20" s="9" t="s">
        <v>10</v>
      </c>
      <c r="E20" s="10">
        <v>8</v>
      </c>
      <c r="F20" s="11">
        <f t="shared" si="2"/>
        <v>0.38095238095238093</v>
      </c>
      <c r="G20" s="172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11</v>
      </c>
      <c r="E21" s="10">
        <v>11</v>
      </c>
      <c r="F21" s="11">
        <f t="shared" si="2"/>
        <v>0.52380952380952384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9"/>
      <c r="D22" s="12" t="s">
        <v>12</v>
      </c>
      <c r="E22" s="13">
        <v>1</v>
      </c>
      <c r="F22" s="14">
        <f t="shared" si="2"/>
        <v>4.7619047619047616E-2</v>
      </c>
      <c r="G22" s="173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5" t="s">
        <v>15</v>
      </c>
      <c r="D23" s="16"/>
      <c r="E23" s="17">
        <f>SUM(E5:E22)</f>
        <v>1633843</v>
      </c>
      <c r="F23" s="18"/>
      <c r="G23" s="19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.75" thickBot="1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  <row r="25" spans="2:17" s="29" customFormat="1"/>
  </sheetData>
  <mergeCells count="7">
    <mergeCell ref="C18:C22"/>
    <mergeCell ref="G18:G22"/>
    <mergeCell ref="C3:G3"/>
    <mergeCell ref="C5:C11"/>
    <mergeCell ref="G5:G11"/>
    <mergeCell ref="C12:C17"/>
    <mergeCell ref="G12:G17"/>
  </mergeCells>
  <printOptions horizontalCentered="1"/>
  <pageMargins left="0" right="0" top="0.78740157480314965" bottom="0.78740157480314965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7" t="s">
        <v>84</v>
      </c>
      <c r="D3" s="177"/>
      <c r="E3" s="177"/>
      <c r="F3" s="177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90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66" t="s">
        <v>6</v>
      </c>
      <c r="D5" s="6" t="s">
        <v>13</v>
      </c>
      <c r="E5" s="7">
        <v>14210</v>
      </c>
      <c r="F5" s="47">
        <f t="shared" ref="F5:F10" si="0">E5/SUM($E$5:$E$10)</f>
        <v>1.5474970514790522E-2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68"/>
      <c r="D6" s="9" t="s">
        <v>85</v>
      </c>
      <c r="E6" s="10">
        <v>17149</v>
      </c>
      <c r="F6" s="53">
        <f t="shared" si="0"/>
        <v>1.8675599532592728E-2</v>
      </c>
      <c r="G6" s="78">
        <f>E6+E12+E17</f>
        <v>32462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68"/>
      <c r="D7" s="9" t="s">
        <v>86</v>
      </c>
      <c r="E7" s="10">
        <v>27930</v>
      </c>
      <c r="F7" s="53">
        <f t="shared" si="0"/>
        <v>3.0416321356657231E-2</v>
      </c>
      <c r="G7" s="78">
        <f>E7+E13+E19</f>
        <v>51870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68"/>
      <c r="D8" s="9" t="s">
        <v>87</v>
      </c>
      <c r="E8" s="10">
        <v>130012</v>
      </c>
      <c r="F8" s="53">
        <f t="shared" si="0"/>
        <v>0.14158563452279699</v>
      </c>
      <c r="G8" s="78">
        <f>E8+E14+E20</f>
        <v>251661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68"/>
      <c r="D9" s="9" t="s">
        <v>88</v>
      </c>
      <c r="E9" s="10">
        <v>575013</v>
      </c>
      <c r="F9" s="53">
        <f t="shared" si="0"/>
        <v>0.62620050813661099</v>
      </c>
      <c r="G9" s="78">
        <f>E9+E15+E21</f>
        <v>1009858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69"/>
      <c r="D10" s="12" t="s">
        <v>89</v>
      </c>
      <c r="E10" s="13">
        <v>153943</v>
      </c>
      <c r="F10" s="54">
        <f t="shared" si="0"/>
        <v>0.16764696593655154</v>
      </c>
      <c r="G10" s="78">
        <f>E10+E16+E22</f>
        <v>262737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66" t="s">
        <v>14</v>
      </c>
      <c r="D11" s="6" t="s">
        <v>13</v>
      </c>
      <c r="E11" s="7">
        <v>11044</v>
      </c>
      <c r="F11" s="47">
        <f t="shared" ref="F11:F16" si="1">E11/SUM($E$11:$E$16)</f>
        <v>1.5433957781613132E-2</v>
      </c>
      <c r="G11" s="79">
        <f>G6/$E$23</f>
        <v>1.986849409643399E-2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68"/>
      <c r="D12" s="9" t="s">
        <v>85</v>
      </c>
      <c r="E12" s="10">
        <v>15313</v>
      </c>
      <c r="F12" s="53">
        <f t="shared" si="1"/>
        <v>2.1399872827765471E-2</v>
      </c>
      <c r="G12" s="79">
        <f t="shared" ref="G12:G16" si="2">G7/$E$23</f>
        <v>3.1747236423573133E-2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68"/>
      <c r="D13" s="9" t="s">
        <v>86</v>
      </c>
      <c r="E13" s="10">
        <v>23939</v>
      </c>
      <c r="F13" s="53">
        <f t="shared" si="1"/>
        <v>3.3454682663349937E-2</v>
      </c>
      <c r="G13" s="79">
        <f t="shared" si="2"/>
        <v>0.15403009958729205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68"/>
      <c r="D14" s="9" t="s">
        <v>87</v>
      </c>
      <c r="E14" s="10">
        <v>121648</v>
      </c>
      <c r="F14" s="53">
        <f t="shared" si="1"/>
        <v>0.1700027251193113</v>
      </c>
      <c r="G14" s="79">
        <f t="shared" si="2"/>
        <v>0.61808753962284013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68"/>
      <c r="D15" s="9" t="s">
        <v>88</v>
      </c>
      <c r="E15" s="10">
        <v>434832</v>
      </c>
      <c r="F15" s="53">
        <f t="shared" si="1"/>
        <v>0.6076764514754075</v>
      </c>
      <c r="G15" s="79">
        <f t="shared" si="2"/>
        <v>0.16080920871834076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69"/>
      <c r="D16" s="12" t="s">
        <v>89</v>
      </c>
      <c r="E16" s="13">
        <v>108789</v>
      </c>
      <c r="F16" s="54">
        <f t="shared" si="1"/>
        <v>0.15203231013255261</v>
      </c>
      <c r="G16" s="79">
        <f t="shared" si="2"/>
        <v>1.2160589540386677E-8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66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67"/>
      <c r="D18" s="154" t="s">
        <v>85</v>
      </c>
      <c r="E18" s="60">
        <v>1</v>
      </c>
      <c r="F18" s="153">
        <f t="shared" ref="F18:F22" si="3">E18/SUM($E$17:$E$22)</f>
        <v>4.7619047619047616E-2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68"/>
      <c r="D19" s="9" t="s">
        <v>86</v>
      </c>
      <c r="E19" s="10">
        <v>1</v>
      </c>
      <c r="F19" s="53">
        <f t="shared" si="3"/>
        <v>4.7619047619047616E-2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68"/>
      <c r="D20" s="9" t="s">
        <v>87</v>
      </c>
      <c r="E20" s="10">
        <v>1</v>
      </c>
      <c r="F20" s="53">
        <f t="shared" si="3"/>
        <v>4.7619047619047616E-2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68"/>
      <c r="D21" s="9" t="s">
        <v>88</v>
      </c>
      <c r="E21" s="10">
        <v>13</v>
      </c>
      <c r="F21" s="53">
        <f t="shared" si="3"/>
        <v>0.61904761904761907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69"/>
      <c r="D22" s="12" t="s">
        <v>89</v>
      </c>
      <c r="E22" s="13">
        <v>5</v>
      </c>
      <c r="F22" s="54">
        <f t="shared" si="3"/>
        <v>0.23809523809523808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1633843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78" t="s">
        <v>16</v>
      </c>
      <c r="D3" s="178"/>
      <c r="E3" s="178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30264</v>
      </c>
      <c r="E5" s="35">
        <f>D5/$D$10</f>
        <v>1.8523199597513348E-2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723926</v>
      </c>
      <c r="E6" s="38">
        <f t="shared" ref="E6:E9" si="0">D6/$D$10</f>
        <v>0.44308174041202247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332475</v>
      </c>
      <c r="E7" s="38">
        <f t="shared" si="0"/>
        <v>0.20349262444433155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498281</v>
      </c>
      <c r="E8" s="38">
        <f t="shared" si="0"/>
        <v>0.3049748354034017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48897</v>
      </c>
      <c r="E9" s="38">
        <f t="shared" si="0"/>
        <v>2.9927600142730972E-2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1633843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4" t="s">
        <v>23</v>
      </c>
      <c r="D3" s="175"/>
      <c r="E3" s="175"/>
      <c r="F3" s="175"/>
      <c r="G3" s="176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66" t="s">
        <v>20</v>
      </c>
      <c r="D5" s="6" t="s">
        <v>13</v>
      </c>
      <c r="E5" s="42">
        <v>17711</v>
      </c>
      <c r="F5" s="8">
        <f>E5/$E$11</f>
        <v>2.2412065134312948E-2</v>
      </c>
      <c r="G5" s="170">
        <f>SUM(E5:E7)/E11</f>
        <v>0.42072448509574256</v>
      </c>
      <c r="H5" s="25"/>
    </row>
    <row r="6" spans="2:8">
      <c r="B6" s="23"/>
      <c r="C6" s="168"/>
      <c r="D6" s="9" t="s">
        <v>27</v>
      </c>
      <c r="E6" s="37">
        <v>256141</v>
      </c>
      <c r="F6" s="11">
        <f t="shared" ref="F6:F10" si="0">E6/$E$11</f>
        <v>0.32412900319395022</v>
      </c>
      <c r="G6" s="172"/>
      <c r="H6" s="25"/>
    </row>
    <row r="7" spans="2:8">
      <c r="B7" s="23"/>
      <c r="C7" s="169"/>
      <c r="D7" s="12" t="s">
        <v>28</v>
      </c>
      <c r="E7" s="43">
        <v>58623</v>
      </c>
      <c r="F7" s="14">
        <f t="shared" si="0"/>
        <v>7.4183416767479415E-2</v>
      </c>
      <c r="G7" s="173"/>
      <c r="H7" s="25"/>
    </row>
    <row r="8" spans="2:8">
      <c r="B8" s="23"/>
      <c r="C8" s="166" t="s">
        <v>21</v>
      </c>
      <c r="D8" s="6" t="s">
        <v>13</v>
      </c>
      <c r="E8" s="42">
        <v>22801</v>
      </c>
      <c r="F8" s="8">
        <f>E8/$E$11</f>
        <v>2.8853113721837811E-2</v>
      </c>
      <c r="G8" s="170">
        <f>SUM(E8:E10)/E11</f>
        <v>0.63054069376040822</v>
      </c>
      <c r="H8" s="25"/>
    </row>
    <row r="9" spans="2:8">
      <c r="B9" s="23"/>
      <c r="C9" s="168"/>
      <c r="D9" s="9" t="s">
        <v>27</v>
      </c>
      <c r="E9" s="37">
        <v>353694</v>
      </c>
      <c r="F9" s="11">
        <f t="shared" si="0"/>
        <v>0.44757568548448329</v>
      </c>
      <c r="G9" s="172"/>
      <c r="H9" s="25"/>
    </row>
    <row r="10" spans="2:8">
      <c r="B10" s="23"/>
      <c r="C10" s="169"/>
      <c r="D10" s="12" t="s">
        <v>28</v>
      </c>
      <c r="E10" s="43">
        <v>121786</v>
      </c>
      <c r="F10" s="14">
        <f t="shared" si="0"/>
        <v>0.15411189455408708</v>
      </c>
      <c r="G10" s="173"/>
      <c r="H10" s="25"/>
    </row>
    <row r="11" spans="2:8">
      <c r="B11" s="23"/>
      <c r="C11" s="44" t="s">
        <v>15</v>
      </c>
      <c r="D11" s="45"/>
      <c r="E11" s="46">
        <f>E6+E7+E9+E10</f>
        <v>790244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180409</v>
      </c>
      <c r="F12" s="181">
        <f>E12/E11</f>
        <v>0.2282953113215665</v>
      </c>
      <c r="G12" s="182"/>
      <c r="H12" s="25"/>
    </row>
    <row r="13" spans="2:8">
      <c r="B13" s="23"/>
      <c r="C13" s="51" t="s">
        <v>27</v>
      </c>
      <c r="D13" s="52"/>
      <c r="E13" s="40">
        <f>E6+E9</f>
        <v>609835</v>
      </c>
      <c r="F13" s="179">
        <f>E13/E11</f>
        <v>0.77170468867843345</v>
      </c>
      <c r="G13" s="180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77" t="s">
        <v>30</v>
      </c>
      <c r="D3" s="177"/>
      <c r="E3" s="177"/>
      <c r="F3" s="17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66" t="s">
        <v>20</v>
      </c>
      <c r="D5" s="6" t="s">
        <v>13</v>
      </c>
      <c r="E5" s="7">
        <v>123598</v>
      </c>
      <c r="F5" s="47">
        <f>E5/SUM($E$5:$E$12)</f>
        <v>0.37175125949319499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68"/>
      <c r="D6" s="9" t="s">
        <v>32</v>
      </c>
      <c r="E6" s="10">
        <v>39125</v>
      </c>
      <c r="F6" s="53">
        <f t="shared" ref="F6:F12" si="0">E6/SUM($E$5:$E$12)</f>
        <v>0.11767802090382735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68"/>
      <c r="D7" s="9" t="s">
        <v>33</v>
      </c>
      <c r="E7" s="10">
        <v>80346</v>
      </c>
      <c r="F7" s="53">
        <f t="shared" si="0"/>
        <v>0.24166027520866232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68"/>
      <c r="D8" s="9" t="s">
        <v>34</v>
      </c>
      <c r="E8" s="10">
        <v>39453</v>
      </c>
      <c r="F8" s="53">
        <f t="shared" si="0"/>
        <v>0.11866456124520641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68"/>
      <c r="D9" s="9" t="s">
        <v>35</v>
      </c>
      <c r="E9" s="10">
        <v>24407</v>
      </c>
      <c r="F9" s="53">
        <f t="shared" si="0"/>
        <v>7.3410030829385672E-2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68"/>
      <c r="D10" s="9" t="s">
        <v>36</v>
      </c>
      <c r="E10" s="10">
        <v>18022</v>
      </c>
      <c r="F10" s="53">
        <f t="shared" si="0"/>
        <v>5.4205579366869691E-2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68"/>
      <c r="D11" s="9" t="s">
        <v>37</v>
      </c>
      <c r="E11" s="10">
        <v>5180</v>
      </c>
      <c r="F11" s="53">
        <f t="shared" si="0"/>
        <v>1.5580118805925258E-2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69"/>
      <c r="D12" s="12" t="s">
        <v>38</v>
      </c>
      <c r="E12" s="13">
        <v>2344</v>
      </c>
      <c r="F12" s="54">
        <f t="shared" si="0"/>
        <v>7.0501541469283405E-3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66" t="s">
        <v>21</v>
      </c>
      <c r="D13" s="6" t="s">
        <v>13</v>
      </c>
      <c r="E13" s="7">
        <v>170068</v>
      </c>
      <c r="F13" s="47">
        <f>E13/SUM($E$13:$E$20)</f>
        <v>0.34130942179212131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68"/>
      <c r="D14" s="9" t="s">
        <v>32</v>
      </c>
      <c r="E14" s="10">
        <v>97732</v>
      </c>
      <c r="F14" s="53">
        <f t="shared" ref="F14:F20" si="1">E14/SUM($E$13:$E$20)</f>
        <v>0.19613832355638686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68"/>
      <c r="D15" s="9" t="s">
        <v>33</v>
      </c>
      <c r="E15" s="10">
        <v>124796</v>
      </c>
      <c r="F15" s="53">
        <f t="shared" si="1"/>
        <v>0.25045305761207032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68"/>
      <c r="D16" s="9" t="s">
        <v>34</v>
      </c>
      <c r="E16" s="10">
        <v>54495</v>
      </c>
      <c r="F16" s="53">
        <f t="shared" si="1"/>
        <v>0.10936600030906256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68"/>
      <c r="D17" s="9" t="s">
        <v>35</v>
      </c>
      <c r="E17" s="10">
        <v>31018</v>
      </c>
      <c r="F17" s="53">
        <f t="shared" si="1"/>
        <v>6.2250015553472843E-2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68"/>
      <c r="D18" s="9" t="s">
        <v>36</v>
      </c>
      <c r="E18" s="10">
        <v>15930</v>
      </c>
      <c r="F18" s="53">
        <f t="shared" si="1"/>
        <v>3.1969912559379143E-2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68"/>
      <c r="D19" s="9" t="s">
        <v>37</v>
      </c>
      <c r="E19" s="10">
        <v>3178</v>
      </c>
      <c r="F19" s="53">
        <f t="shared" si="1"/>
        <v>6.3779273141058961E-3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69"/>
      <c r="D20" s="12" t="s">
        <v>38</v>
      </c>
      <c r="E20" s="13">
        <v>1064</v>
      </c>
      <c r="F20" s="54">
        <f t="shared" si="1"/>
        <v>2.1353413034010931E-3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830756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7" t="s">
        <v>67</v>
      </c>
      <c r="D3" s="177"/>
      <c r="E3" s="177"/>
      <c r="F3" s="177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39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83" t="s">
        <v>19</v>
      </c>
      <c r="D5" s="56" t="s">
        <v>13</v>
      </c>
      <c r="E5" s="7">
        <v>172192</v>
      </c>
      <c r="F5" s="8">
        <f>E5/SUM($E$5:$E$10)</f>
        <v>0.23785856565450059</v>
      </c>
      <c r="G5" s="47">
        <f>E5/$E$23</f>
        <v>0.11074423325028201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84"/>
      <c r="D6" s="57" t="s">
        <v>40</v>
      </c>
      <c r="E6" s="10">
        <v>29577</v>
      </c>
      <c r="F6" s="11">
        <f t="shared" ref="F6:F10" si="0">E6/SUM($E$5:$E$10)</f>
        <v>4.0856385873694272E-2</v>
      </c>
      <c r="G6" s="53">
        <f t="shared" ref="G6:G22" si="1">E6/$E$23</f>
        <v>1.902226692786884E-2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84"/>
      <c r="D7" s="57" t="s">
        <v>41</v>
      </c>
      <c r="E7" s="10">
        <v>153439</v>
      </c>
      <c r="F7" s="11">
        <f t="shared" si="0"/>
        <v>0.21195398424700868</v>
      </c>
      <c r="G7" s="53">
        <f t="shared" si="1"/>
        <v>9.8683355821931468E-2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84"/>
      <c r="D8" s="57" t="s">
        <v>42</v>
      </c>
      <c r="E8" s="10">
        <v>222305</v>
      </c>
      <c r="F8" s="11">
        <f t="shared" si="0"/>
        <v>0.30708249185690251</v>
      </c>
      <c r="G8" s="53">
        <f t="shared" si="1"/>
        <v>0.14297410316799819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84"/>
      <c r="D9" s="57" t="s">
        <v>43</v>
      </c>
      <c r="E9" s="10">
        <v>116628</v>
      </c>
      <c r="F9" s="11">
        <f t="shared" si="0"/>
        <v>0.16110486430933549</v>
      </c>
      <c r="G9" s="53">
        <f t="shared" si="1"/>
        <v>7.5008585970973624E-2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85"/>
      <c r="D10" s="58" t="s">
        <v>44</v>
      </c>
      <c r="E10" s="13">
        <v>29785</v>
      </c>
      <c r="F10" s="14">
        <f t="shared" si="0"/>
        <v>4.1143708058558472E-2</v>
      </c>
      <c r="G10" s="54">
        <f t="shared" si="1"/>
        <v>1.9156040857645246E-2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83" t="s">
        <v>20</v>
      </c>
      <c r="D11" s="59" t="s">
        <v>13</v>
      </c>
      <c r="E11" s="60">
        <v>68817</v>
      </c>
      <c r="F11" s="61">
        <f>E11/SUM($E$11:$E$16)</f>
        <v>0.20698398375817731</v>
      </c>
      <c r="G11" s="62">
        <f t="shared" si="1"/>
        <v>4.425923329530209E-2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84"/>
      <c r="D12" s="57" t="s">
        <v>40</v>
      </c>
      <c r="E12" s="10">
        <v>6622</v>
      </c>
      <c r="F12" s="11">
        <f t="shared" ref="F12:F16" si="2">E12/SUM($E$11:$E$16)</f>
        <v>1.9917287014061209E-2</v>
      </c>
      <c r="G12" s="53">
        <f t="shared" si="1"/>
        <v>4.2588988604776497E-3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84"/>
      <c r="D13" s="57" t="s">
        <v>41</v>
      </c>
      <c r="E13" s="10">
        <v>18960</v>
      </c>
      <c r="F13" s="11">
        <f t="shared" si="2"/>
        <v>5.7026844123618317E-2</v>
      </c>
      <c r="G13" s="53">
        <f t="shared" si="1"/>
        <v>1.2194008214233804E-2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84"/>
      <c r="D14" s="57" t="s">
        <v>42</v>
      </c>
      <c r="E14" s="10">
        <v>109714</v>
      </c>
      <c r="F14" s="11">
        <f t="shared" si="2"/>
        <v>0.32999172870140614</v>
      </c>
      <c r="G14" s="53">
        <f t="shared" si="1"/>
        <v>7.0561889093694485E-2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84"/>
      <c r="D15" s="57" t="s">
        <v>43</v>
      </c>
      <c r="E15" s="10">
        <v>106027</v>
      </c>
      <c r="F15" s="11">
        <f t="shared" si="2"/>
        <v>0.3189021730957215</v>
      </c>
      <c r="G15" s="53">
        <f t="shared" si="1"/>
        <v>6.8190617559629088E-2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85"/>
      <c r="D16" s="58" t="s">
        <v>44</v>
      </c>
      <c r="E16" s="13">
        <v>22335</v>
      </c>
      <c r="F16" s="14">
        <f t="shared" si="2"/>
        <v>6.7177983307015562E-2</v>
      </c>
      <c r="G16" s="54">
        <f t="shared" si="1"/>
        <v>1.43646188536346E-2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83" t="s">
        <v>21</v>
      </c>
      <c r="D17" s="59" t="s">
        <v>13</v>
      </c>
      <c r="E17" s="60">
        <v>112679</v>
      </c>
      <c r="F17" s="61">
        <f>E17/SUM($E$17:$E$22)</f>
        <v>0.22605379357662886</v>
      </c>
      <c r="G17" s="62">
        <f t="shared" si="1"/>
        <v>7.246881073690141E-2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84"/>
      <c r="D18" s="57" t="s">
        <v>40</v>
      </c>
      <c r="E18" s="10">
        <v>6683</v>
      </c>
      <c r="F18" s="11">
        <f t="shared" ref="F18:F22" si="3">E18/SUM($E$17:$E$22)</f>
        <v>1.3407267569579164E-2</v>
      </c>
      <c r="G18" s="53">
        <f t="shared" si="1"/>
        <v>4.2981306379601533E-3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84"/>
      <c r="D19" s="57" t="s">
        <v>41</v>
      </c>
      <c r="E19" s="10">
        <v>42854</v>
      </c>
      <c r="F19" s="11">
        <f t="shared" si="3"/>
        <v>8.5972623735858969E-2</v>
      </c>
      <c r="G19" s="53">
        <f t="shared" si="1"/>
        <v>2.7561288397298281E-2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84"/>
      <c r="D20" s="57" t="s">
        <v>42</v>
      </c>
      <c r="E20" s="10">
        <v>139191</v>
      </c>
      <c r="F20" s="11">
        <f t="shared" si="3"/>
        <v>0.27924150535347803</v>
      </c>
      <c r="G20" s="53">
        <f t="shared" si="1"/>
        <v>8.9519841632247743E-2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84"/>
      <c r="D21" s="57" t="s">
        <v>43</v>
      </c>
      <c r="E21" s="10">
        <v>152317</v>
      </c>
      <c r="F21" s="11">
        <f t="shared" si="3"/>
        <v>0.30557455849103543</v>
      </c>
      <c r="G21" s="53">
        <f t="shared" si="1"/>
        <v>9.7961748373810664E-2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85"/>
      <c r="D22" s="58" t="s">
        <v>44</v>
      </c>
      <c r="E22" s="13">
        <v>44737</v>
      </c>
      <c r="F22" s="14">
        <f t="shared" si="3"/>
        <v>8.9750251273419582E-2</v>
      </c>
      <c r="G22" s="54">
        <f t="shared" si="1"/>
        <v>2.8772328348110637E-2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1554862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7" t="s">
        <v>46</v>
      </c>
      <c r="D3" s="177"/>
      <c r="E3" s="177"/>
      <c r="F3" s="177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51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83" t="s">
        <v>19</v>
      </c>
      <c r="D5" s="64" t="s">
        <v>13</v>
      </c>
      <c r="E5" s="7">
        <v>146260</v>
      </c>
      <c r="F5" s="8">
        <f>E5/SUM($E$5:$E$9)</f>
        <v>0.20203722479921982</v>
      </c>
      <c r="G5" s="47">
        <f t="shared" ref="G5:G19" si="0">E5/$E$20</f>
        <v>9.4077116735126545E-2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84"/>
      <c r="D6" s="65" t="s">
        <v>47</v>
      </c>
      <c r="E6" s="10">
        <v>9986</v>
      </c>
      <c r="F6" s="11">
        <f>E6/SUM($E$5:$E$9)</f>
        <v>1.3794227586797546E-2</v>
      </c>
      <c r="G6" s="53">
        <f t="shared" si="0"/>
        <v>6.4231785020988216E-3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84"/>
      <c r="D7" s="65" t="s">
        <v>48</v>
      </c>
      <c r="E7" s="10">
        <v>7118</v>
      </c>
      <c r="F7" s="11">
        <f>E7/SUM($E$5:$E$9)</f>
        <v>9.8324966916508039E-3</v>
      </c>
      <c r="G7" s="53">
        <f t="shared" si="0"/>
        <v>4.5784282573542367E-3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84"/>
      <c r="D8" s="65" t="s">
        <v>49</v>
      </c>
      <c r="E8" s="10">
        <v>104835</v>
      </c>
      <c r="F8" s="11">
        <f>E8/SUM($E$5:$E$9)</f>
        <v>0.14481452524153021</v>
      </c>
      <c r="G8" s="53">
        <f t="shared" si="0"/>
        <v>6.7431796341631281E-2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85"/>
      <c r="D9" s="66" t="s">
        <v>50</v>
      </c>
      <c r="E9" s="13">
        <v>455727</v>
      </c>
      <c r="F9" s="14">
        <f>E9/SUM($E$5:$E$9)</f>
        <v>0.62952152568080166</v>
      </c>
      <c r="G9" s="54">
        <f t="shared" si="0"/>
        <v>0.29313197168295507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83" t="s">
        <v>20</v>
      </c>
      <c r="D10" s="64" t="s">
        <v>13</v>
      </c>
      <c r="E10" s="7">
        <v>59745</v>
      </c>
      <c r="F10" s="8">
        <f>E10/SUM($E$10:$E$14)</f>
        <v>0.17969772163320549</v>
      </c>
      <c r="G10" s="47">
        <f t="shared" si="0"/>
        <v>3.8429080673732637E-2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84"/>
      <c r="D11" s="65" t="s">
        <v>47</v>
      </c>
      <c r="E11" s="10">
        <v>3301</v>
      </c>
      <c r="F11" s="11">
        <f>E11/SUM($E$10:$E$14)</f>
        <v>9.9285660575983165E-3</v>
      </c>
      <c r="G11" s="53">
        <f t="shared" si="0"/>
        <v>2.1232637928528149E-3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84"/>
      <c r="D12" s="65" t="s">
        <v>48</v>
      </c>
      <c r="E12" s="10">
        <v>145241</v>
      </c>
      <c r="F12" s="11">
        <f>E12/SUM($E$10:$E$14)</f>
        <v>0.4368478832994962</v>
      </c>
      <c r="G12" s="53">
        <f t="shared" si="0"/>
        <v>9.3421677230456135E-2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84"/>
      <c r="D13" s="65" t="s">
        <v>49</v>
      </c>
      <c r="E13" s="10">
        <v>118456</v>
      </c>
      <c r="F13" s="11">
        <f>E13/SUM($E$10:$E$14)</f>
        <v>0.35628543499511239</v>
      </c>
      <c r="G13" s="53">
        <f t="shared" si="0"/>
        <v>7.6193073567456235E-2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85"/>
      <c r="D14" s="66" t="s">
        <v>50</v>
      </c>
      <c r="E14" s="13">
        <v>5732</v>
      </c>
      <c r="F14" s="14">
        <f>E14/SUM($E$10:$E$14)</f>
        <v>1.7240394014587563E-2</v>
      </c>
      <c r="G14" s="54">
        <f t="shared" si="0"/>
        <v>3.6869276160655363E-3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83" t="s">
        <v>21</v>
      </c>
      <c r="D15" s="64" t="s">
        <v>13</v>
      </c>
      <c r="E15" s="7">
        <v>102455</v>
      </c>
      <c r="F15" s="8">
        <f>E15/SUM($E$15:$E$19)</f>
        <v>0.20561691093981108</v>
      </c>
      <c r="G15" s="47">
        <f t="shared" si="0"/>
        <v>6.5900936654569878E-2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84"/>
      <c r="D16" s="65" t="s">
        <v>47</v>
      </c>
      <c r="E16" s="10">
        <v>3415</v>
      </c>
      <c r="F16" s="11">
        <f>E16/SUM($E$15:$E$19)</f>
        <v>6.8535625480401624E-3</v>
      </c>
      <c r="G16" s="53">
        <f t="shared" si="0"/>
        <v>2.1965906854263446E-3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84"/>
      <c r="D17" s="65" t="s">
        <v>48</v>
      </c>
      <c r="E17" s="10">
        <v>133318</v>
      </c>
      <c r="F17" s="11">
        <f>E17/SUM($E$15:$E$19)</f>
        <v>0.26755585703649148</v>
      </c>
      <c r="G17" s="53">
        <f t="shared" si="0"/>
        <v>8.5752584772963214E-2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84"/>
      <c r="D18" s="65" t="s">
        <v>49</v>
      </c>
      <c r="E18" s="10">
        <v>228627</v>
      </c>
      <c r="F18" s="11">
        <f>E18/SUM($E$15:$E$19)</f>
        <v>0.45883146256830987</v>
      </c>
      <c r="G18" s="53">
        <f t="shared" si="0"/>
        <v>0.14705708305621343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85"/>
      <c r="D19" s="66" t="s">
        <v>50</v>
      </c>
      <c r="E19" s="13">
        <v>30466</v>
      </c>
      <c r="F19" s="14">
        <f>E19/SUM($E$15:$E$19)</f>
        <v>6.1142206907347459E-2</v>
      </c>
      <c r="G19" s="54">
        <f t="shared" si="0"/>
        <v>1.9596290431097806E-2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1554682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8" t="s">
        <v>52</v>
      </c>
      <c r="D3" s="178"/>
      <c r="E3" s="178"/>
      <c r="F3" s="178"/>
      <c r="G3" s="178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53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6" t="s">
        <v>20</v>
      </c>
      <c r="D5" s="67" t="s">
        <v>55</v>
      </c>
      <c r="E5" s="34">
        <v>247483</v>
      </c>
      <c r="F5" s="61">
        <f t="shared" ref="F5:F28" si="0">E5/SUM(E5:E16)</f>
        <v>0.39220263451493481</v>
      </c>
      <c r="G5" s="35">
        <f t="shared" ref="G5:G28" si="1">E5/$E$29</f>
        <v>0.16279441501153125</v>
      </c>
      <c r="H5" s="24"/>
      <c r="I5" s="68">
        <f>G5+G17</f>
        <v>0.38135122725819587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7"/>
      <c r="D6" s="69" t="s">
        <v>56</v>
      </c>
      <c r="E6" s="37">
        <v>36033</v>
      </c>
      <c r="F6" s="11">
        <f t="shared" si="0"/>
        <v>5.0340957194888368E-2</v>
      </c>
      <c r="G6" s="38">
        <f t="shared" si="1"/>
        <v>2.3702521612031957E-2</v>
      </c>
      <c r="H6" s="24"/>
      <c r="I6" s="68">
        <f t="shared" ref="I6:I16" si="2">G6+G18</f>
        <v>6.4216447904182156E-2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7"/>
      <c r="D7" s="69" t="s">
        <v>57</v>
      </c>
      <c r="E7" s="37">
        <v>168707</v>
      </c>
      <c r="F7" s="11">
        <f t="shared" si="0"/>
        <v>0.22757157348354862</v>
      </c>
      <c r="G7" s="38">
        <f t="shared" si="1"/>
        <v>0.11097553114092847</v>
      </c>
      <c r="H7" s="24"/>
      <c r="I7" s="68">
        <f t="shared" si="2"/>
        <v>0.26449561839157276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7"/>
      <c r="D8" s="69" t="s">
        <v>58</v>
      </c>
      <c r="E8" s="37">
        <v>105860</v>
      </c>
      <c r="F8" s="11">
        <f t="shared" si="0"/>
        <v>0.13133783202007909</v>
      </c>
      <c r="G8" s="38">
        <f t="shared" si="1"/>
        <v>6.9634749752995953E-2</v>
      </c>
      <c r="H8" s="24"/>
      <c r="I8" s="68">
        <f t="shared" si="2"/>
        <v>0.16412909201180359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7"/>
      <c r="D9" s="69" t="s">
        <v>59</v>
      </c>
      <c r="E9" s="37">
        <v>18785</v>
      </c>
      <c r="F9" s="11">
        <f t="shared" si="0"/>
        <v>2.2262252534649592E-2</v>
      </c>
      <c r="G9" s="38">
        <f t="shared" si="1"/>
        <v>1.2356780409125533E-2</v>
      </c>
      <c r="H9" s="24"/>
      <c r="I9" s="68">
        <f t="shared" si="2"/>
        <v>2.8201218509450617E-2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7"/>
      <c r="D10" s="69" t="s">
        <v>60</v>
      </c>
      <c r="E10" s="37">
        <v>4543</v>
      </c>
      <c r="F10" s="11">
        <f t="shared" si="0"/>
        <v>5.3503268728205041E-3</v>
      </c>
      <c r="G10" s="38">
        <f t="shared" si="1"/>
        <v>2.9883871918369603E-3</v>
      </c>
      <c r="H10" s="24"/>
      <c r="I10" s="68">
        <f t="shared" si="2"/>
        <v>8.9809487849768915E-3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7"/>
      <c r="D11" s="69" t="s">
        <v>61</v>
      </c>
      <c r="E11" s="37">
        <v>5547</v>
      </c>
      <c r="F11" s="11">
        <f t="shared" si="0"/>
        <v>6.4977965827704718E-3</v>
      </c>
      <c r="G11" s="38">
        <f t="shared" si="1"/>
        <v>3.648818787831745E-3</v>
      </c>
      <c r="H11" s="24"/>
      <c r="I11" s="68">
        <f t="shared" si="2"/>
        <v>6.4175006479333888E-3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7"/>
      <c r="D12" s="69" t="s">
        <v>62</v>
      </c>
      <c r="E12" s="37">
        <v>1855</v>
      </c>
      <c r="F12" s="11">
        <f t="shared" si="0"/>
        <v>2.1763717594939086E-3</v>
      </c>
      <c r="G12" s="38">
        <f t="shared" si="1"/>
        <v>1.220219731643751E-3</v>
      </c>
      <c r="H12" s="24"/>
      <c r="I12" s="68">
        <f t="shared" si="2"/>
        <v>3.1212628715092177E-3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7"/>
      <c r="D13" s="69" t="s">
        <v>63</v>
      </c>
      <c r="E13" s="37">
        <v>4167</v>
      </c>
      <c r="F13" s="11">
        <f t="shared" si="0"/>
        <v>4.8829875868760479E-3</v>
      </c>
      <c r="G13" s="38">
        <f t="shared" si="1"/>
        <v>2.7410542435361246E-3</v>
      </c>
      <c r="H13" s="24"/>
      <c r="I13" s="68">
        <f t="shared" si="2"/>
        <v>6.7431118431698616E-3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7"/>
      <c r="D14" s="69" t="s">
        <v>64</v>
      </c>
      <c r="E14" s="37">
        <v>6918</v>
      </c>
      <c r="F14" s="11">
        <f t="shared" si="0"/>
        <v>8.0885035216207869E-3</v>
      </c>
      <c r="G14" s="38">
        <f t="shared" si="1"/>
        <v>4.550663128577612E-3</v>
      </c>
      <c r="H14" s="24"/>
      <c r="I14" s="68">
        <f t="shared" si="2"/>
        <v>1.2071295037948505E-2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7"/>
      <c r="D15" s="69" t="s">
        <v>65</v>
      </c>
      <c r="E15" s="37">
        <v>28451</v>
      </c>
      <c r="F15" s="11">
        <f t="shared" si="0"/>
        <v>3.309013808977173E-2</v>
      </c>
      <c r="G15" s="38">
        <f t="shared" si="1"/>
        <v>1.871507902156138E-2</v>
      </c>
      <c r="H15" s="24"/>
      <c r="I15" s="68">
        <f t="shared" si="2"/>
        <v>5.5947896946359009E-2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88"/>
      <c r="D16" s="70" t="s">
        <v>66</v>
      </c>
      <c r="E16" s="43">
        <v>2659</v>
      </c>
      <c r="F16" s="14">
        <f t="shared" si="0"/>
        <v>2.9945244911335498E-3</v>
      </c>
      <c r="G16" s="71">
        <f t="shared" si="1"/>
        <v>1.7490912487551128E-3</v>
      </c>
      <c r="H16" s="24"/>
      <c r="I16" s="68">
        <f t="shared" si="2"/>
        <v>4.3243797928981236E-3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86" t="s">
        <v>21</v>
      </c>
      <c r="D17" s="67" t="s">
        <v>55</v>
      </c>
      <c r="E17" s="34">
        <v>332254</v>
      </c>
      <c r="F17" s="61">
        <f t="shared" si="0"/>
        <v>0.37365076865982166</v>
      </c>
      <c r="G17" s="35">
        <f t="shared" si="1"/>
        <v>0.21855681224666462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87"/>
      <c r="D18" s="69" t="s">
        <v>56</v>
      </c>
      <c r="E18" s="37">
        <v>61590</v>
      </c>
      <c r="F18" s="11">
        <f t="shared" si="0"/>
        <v>2.9650862181020945E-2</v>
      </c>
      <c r="G18" s="38">
        <f t="shared" si="1"/>
        <v>4.0513926292150206E-2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87"/>
      <c r="D19" s="69" t="s">
        <v>57</v>
      </c>
      <c r="E19" s="37">
        <v>233384</v>
      </c>
      <c r="F19" s="11">
        <f t="shared" si="0"/>
        <v>0.11578976614221982</v>
      </c>
      <c r="G19" s="38">
        <f t="shared" si="1"/>
        <v>0.15352008725064431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87"/>
      <c r="D20" s="69" t="s">
        <v>58</v>
      </c>
      <c r="E20" s="37">
        <v>143652</v>
      </c>
      <c r="F20" s="11">
        <f t="shared" si="0"/>
        <v>8.060374817641118E-2</v>
      </c>
      <c r="G20" s="38">
        <f t="shared" si="1"/>
        <v>9.4494342258807623E-2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87"/>
      <c r="D21" s="69" t="s">
        <v>59</v>
      </c>
      <c r="E21" s="37">
        <v>24087</v>
      </c>
      <c r="F21" s="11">
        <f t="shared" si="0"/>
        <v>1.4700210186091588E-2</v>
      </c>
      <c r="G21" s="38">
        <f t="shared" si="1"/>
        <v>1.5844438100325084E-2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87"/>
      <c r="D22" s="69" t="s">
        <v>60</v>
      </c>
      <c r="E22" s="37">
        <v>9110</v>
      </c>
      <c r="F22" s="11">
        <f t="shared" si="0"/>
        <v>5.64275011907999E-3</v>
      </c>
      <c r="G22" s="38">
        <f t="shared" si="1"/>
        <v>5.9925615931399308E-3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87"/>
      <c r="D23" s="69" t="s">
        <v>61</v>
      </c>
      <c r="E23" s="37">
        <v>4209</v>
      </c>
      <c r="F23" s="11">
        <f t="shared" si="0"/>
        <v>2.6218565285722564E-3</v>
      </c>
      <c r="G23" s="38">
        <f t="shared" si="1"/>
        <v>2.7686818601016434E-3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87"/>
      <c r="D24" s="69" t="s">
        <v>62</v>
      </c>
      <c r="E24" s="37">
        <v>2890</v>
      </c>
      <c r="F24" s="11">
        <f t="shared" si="0"/>
        <v>1.8049617085805006E-3</v>
      </c>
      <c r="G24" s="38">
        <f t="shared" si="1"/>
        <v>1.9010431398654667E-3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87"/>
      <c r="D25" s="69" t="s">
        <v>63</v>
      </c>
      <c r="E25" s="37">
        <v>6084</v>
      </c>
      <c r="F25" s="11">
        <f t="shared" si="0"/>
        <v>3.806658774711372E-3</v>
      </c>
      <c r="G25" s="38">
        <f t="shared" si="1"/>
        <v>4.0020575996337366E-3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87"/>
      <c r="D26" s="69" t="s">
        <v>64</v>
      </c>
      <c r="E26" s="37">
        <v>11433</v>
      </c>
      <c r="F26" s="11">
        <f t="shared" si="0"/>
        <v>7.1807748931017332E-3</v>
      </c>
      <c r="G26" s="38">
        <f t="shared" si="1"/>
        <v>7.5206319093708927E-3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87"/>
      <c r="D27" s="69" t="s">
        <v>65</v>
      </c>
      <c r="E27" s="37">
        <v>56602</v>
      </c>
      <c r="F27" s="11">
        <f t="shared" si="0"/>
        <v>3.580739339611004E-2</v>
      </c>
      <c r="G27" s="38">
        <f t="shared" si="1"/>
        <v>3.7232817924797629E-2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88"/>
      <c r="D28" s="70" t="s">
        <v>66</v>
      </c>
      <c r="E28" s="43">
        <v>3915</v>
      </c>
      <c r="F28" s="14">
        <f t="shared" si="0"/>
        <v>2.5686734687852043E-3</v>
      </c>
      <c r="G28" s="71">
        <f t="shared" si="1"/>
        <v>2.5752885441430113E-3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1520218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2016-05-30T18:55:00Z</dcterms:modified>
</cp:coreProperties>
</file>