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31"/>
  </bookViews>
  <sheets>
    <sheet name="Gestão" sheetId="1" r:id="rId1"/>
  </sheets>
  <definedNames>
    <definedName name="_xlnm._FilterDatabase" localSheetId="0" hidden="1">Gestão!$A$1:$A$112</definedName>
    <definedName name="acuges" localSheetId="0">Gestão!#REF!</definedName>
    <definedName name="acusis">#REF!</definedName>
    <definedName name="_xlnm.Print_Area" localSheetId="0">Gestão!$D$1:$X$76</definedName>
    <definedName name="DDDDDDDDDD">#REF!</definedName>
    <definedName name="GES">Gestão!#REF!</definedName>
    <definedName name="impgesset">#REF!</definedName>
    <definedName name="impsisset">#REF!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Gestão!$B:$B,Gestão!$1:$3</definedName>
  </definedNames>
  <calcPr calcId="125725"/>
</workbook>
</file>

<file path=xl/calcChain.xml><?xml version="1.0" encoding="utf-8"?>
<calcChain xmlns="http://schemas.openxmlformats.org/spreadsheetml/2006/main">
  <c r="X4" i="1"/>
  <c r="X9"/>
  <c r="X8"/>
  <c r="X7"/>
  <c r="X75"/>
  <c r="X74"/>
  <c r="X73"/>
  <c r="X68"/>
  <c r="X67"/>
  <c r="X57"/>
  <c r="X56"/>
  <c r="X55"/>
  <c r="X54"/>
  <c r="X53"/>
  <c r="X51"/>
  <c r="X50"/>
  <c r="X49"/>
  <c r="X47"/>
  <c r="X46"/>
  <c r="X44"/>
  <c r="X43"/>
  <c r="X42"/>
  <c r="X37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3"/>
  <c r="X63"/>
  <c r="X62" l="1"/>
  <c r="X72"/>
  <c r="X70" s="1"/>
  <c r="X66"/>
  <c r="X52"/>
  <c r="X48"/>
  <c r="X45"/>
  <c r="X41"/>
  <c r="X11"/>
  <c r="X39" l="1"/>
  <c r="X5" s="1"/>
  <c r="X64"/>
</calcChain>
</file>

<file path=xl/sharedStrings.xml><?xml version="1.0" encoding="utf-8"?>
<sst xmlns="http://schemas.openxmlformats.org/spreadsheetml/2006/main" count="149" uniqueCount="70">
  <si>
    <t>Bloqueio Judicial</t>
  </si>
  <si>
    <t>Encargos Sociais/Consignações/Reembolsos</t>
  </si>
  <si>
    <t>Complementação  Aposentadoria</t>
  </si>
  <si>
    <t xml:space="preserve">PESSOAL INATIVO </t>
  </si>
  <si>
    <t>PAGAMENTO REALIZADO</t>
  </si>
  <si>
    <t>Recurso PMSP - Aposent. Compl. Serv. Sptrans</t>
  </si>
  <si>
    <t>Outras /Receita Financeira</t>
  </si>
  <si>
    <t>RECEITA TOTAL</t>
  </si>
  <si>
    <t>APOSENTADORIA SALDO FINAL</t>
  </si>
  <si>
    <t>APOSENTADORIA SALDO INICIAL</t>
  </si>
  <si>
    <t>APOSENTADORIA COMPLEMENTAR</t>
  </si>
  <si>
    <t>Diversos - Encargos Financeiros</t>
  </si>
  <si>
    <t>Diversos - Acordo INSS</t>
  </si>
  <si>
    <t>Diversos - Diversas / Fundo Fixo / Aluguel Imóveis</t>
  </si>
  <si>
    <t>Diversos - Impostos/Taxas/Licenc. Veículos</t>
  </si>
  <si>
    <t>Diversos - Alugueis-Equipamentos/Água/Luz/Telef.</t>
  </si>
  <si>
    <t xml:space="preserve">DIVERSOS </t>
  </si>
  <si>
    <t>Fornecedor - Retenções</t>
  </si>
  <si>
    <t>Fornecedor - Grandes (acima 16.000)</t>
  </si>
  <si>
    <t>Fornecedor - Pequeno (até 16.000)</t>
  </si>
  <si>
    <t>FORNECEDOR</t>
  </si>
  <si>
    <t>Indenizações - Terc./Penhora/Bloqueio Judicial Civel</t>
  </si>
  <si>
    <t>Indenizações - Reclamações / Acordos Trabalhistas</t>
  </si>
  <si>
    <t>INDENIZAÇÕES</t>
  </si>
  <si>
    <t>Pessoal - Enc.Sociais/Plano Saúde/Consignação</t>
  </si>
  <si>
    <t>Pessoal - Rescisões Contratuais</t>
  </si>
  <si>
    <t>Pessoal - Folha Pagamento/Benefícios</t>
  </si>
  <si>
    <t>PESSOAL ATIVO</t>
  </si>
  <si>
    <t>Recurso PMSP - Operação Man. Sist. Mun.Tran. Col.</t>
  </si>
  <si>
    <t>Recurso PMSP - Aumento Capital</t>
  </si>
  <si>
    <t>Outros</t>
  </si>
  <si>
    <t>Devolução Funcionário</t>
  </si>
  <si>
    <t>Multas Contratuais</t>
  </si>
  <si>
    <t>Cópias Xerox</t>
  </si>
  <si>
    <t>Plano de Saúde</t>
  </si>
  <si>
    <t>Reembolso Telefone</t>
  </si>
  <si>
    <t>Devolução Fundo Fixo/Viagem</t>
  </si>
  <si>
    <t>Carteira Escolar</t>
  </si>
  <si>
    <t>Caução de Contratos / Alvarás</t>
  </si>
  <si>
    <t>Acordo Depósito Judicial</t>
  </si>
  <si>
    <t>Autos de Interdição</t>
  </si>
  <si>
    <t>Empregados a Disposição</t>
  </si>
  <si>
    <t>Aluguel/Água Gatusa</t>
  </si>
  <si>
    <t>Gerenc. e Operação Bilhet. Eletrôn. (SBE)</t>
  </si>
  <si>
    <t xml:space="preserve">Serviços Especiais -  U S P </t>
  </si>
  <si>
    <t>Reemb. Desp. Garagem / Pátio /NDs. Terminal</t>
  </si>
  <si>
    <t>Valores Desconhecidos</t>
  </si>
  <si>
    <t>Receitas Financeiras</t>
  </si>
  <si>
    <t>Receita Diversas e Financeiras</t>
  </si>
  <si>
    <t>Bilhete Único sem Cadastro</t>
  </si>
  <si>
    <t>Receita Frota Pública</t>
  </si>
  <si>
    <t xml:space="preserve">TOTAL RECEITA </t>
  </si>
  <si>
    <t xml:space="preserve">195-0 - (Caixa Econômica)  </t>
  </si>
  <si>
    <t xml:space="preserve">8-3 - (Caixa Econômica)  </t>
  </si>
  <si>
    <t xml:space="preserve">333.055-9 - (Banco Brasil)  </t>
  </si>
  <si>
    <t>GESTÃO SALDO FINAL</t>
  </si>
  <si>
    <t xml:space="preserve">GESTÃO SALDO INICIAL </t>
  </si>
  <si>
    <t>Total</t>
  </si>
  <si>
    <t>GERENCIAMENTO SISTEMA TRANSPORTE</t>
  </si>
  <si>
    <t>Final</t>
  </si>
  <si>
    <t>Receita Emprést. / Devolução p/Sistema</t>
  </si>
  <si>
    <t>ter</t>
  </si>
  <si>
    <t>Real</t>
  </si>
  <si>
    <t>Acumulado até</t>
  </si>
  <si>
    <t>acumulado até</t>
  </si>
  <si>
    <t xml:space="preserve">Gerenc.Crédito Eletrônico / Tx Paese </t>
  </si>
  <si>
    <t>sex</t>
  </si>
  <si>
    <t>seg</t>
  </si>
  <si>
    <t>qua</t>
  </si>
  <si>
    <t>qui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</si>
</sst>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#,##0.00_ ;[Red]\-#,##0.00\ "/>
    <numFmt numFmtId="166" formatCode="_(* #,##0_);[Red]_(* \(#,##0\);_(* &quot;-&quot;??_);_(@_)"/>
    <numFmt numFmtId="167" formatCode="[$-416]mmmm\-yy;@"/>
    <numFmt numFmtId="168" formatCode="dd/mm;@"/>
    <numFmt numFmtId="169" formatCode="_(* #,##0_);[Black]_(* \(#,##0\);_(* &quot;-&quot;??_);_(@_)"/>
    <numFmt numFmtId="170" formatCode="[$-416]mmmm\-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1" quotePrefix="1" applyFont="1" applyFill="1" applyBorder="1" applyAlignment="1" applyProtection="1">
      <alignment horizontal="center" vertical="center"/>
    </xf>
    <xf numFmtId="167" fontId="4" fillId="2" borderId="6" xfId="2" applyNumberFormat="1" applyFont="1" applyFill="1" applyBorder="1" applyAlignment="1" applyProtection="1">
      <alignment horizontal="center" vertical="center"/>
    </xf>
    <xf numFmtId="14" fontId="2" fillId="2" borderId="0" xfId="1" applyNumberFormat="1" applyFont="1" applyFill="1" applyAlignment="1" applyProtection="1">
      <alignment horizontal="right" vertical="center"/>
    </xf>
    <xf numFmtId="14" fontId="5" fillId="2" borderId="0" xfId="1" applyNumberFormat="1" applyFont="1" applyFill="1" applyAlignment="1" applyProtection="1">
      <alignment horizontal="right" vertical="center"/>
    </xf>
    <xf numFmtId="0" fontId="6" fillId="2" borderId="0" xfId="1" applyFont="1" applyFill="1" applyBorder="1" applyProtection="1"/>
    <xf numFmtId="167" fontId="7" fillId="2" borderId="0" xfId="2" applyNumberFormat="1" applyFont="1" applyFill="1" applyBorder="1" applyAlignment="1" applyProtection="1">
      <alignment horizontal="center" vertical="center"/>
    </xf>
    <xf numFmtId="167" fontId="4" fillId="2" borderId="4" xfId="2" applyNumberFormat="1" applyFont="1" applyFill="1" applyBorder="1" applyAlignment="1" applyProtection="1">
      <alignment horizontal="center" vertical="center"/>
    </xf>
    <xf numFmtId="168" fontId="8" fillId="2" borderId="0" xfId="1" applyNumberFormat="1" applyFont="1" applyFill="1" applyBorder="1" applyAlignment="1" applyProtection="1">
      <alignment horizontal="right" vertical="center"/>
    </xf>
    <xf numFmtId="168" fontId="5" fillId="2" borderId="0" xfId="1" applyNumberFormat="1" applyFont="1" applyFill="1" applyAlignment="1" applyProtection="1">
      <alignment horizontal="right" vertical="center"/>
    </xf>
    <xf numFmtId="0" fontId="1" fillId="0" borderId="0" xfId="1" applyFont="1" applyProtection="1"/>
    <xf numFmtId="170" fontId="4" fillId="2" borderId="1" xfId="2" applyNumberFormat="1" applyFont="1" applyFill="1" applyBorder="1" applyAlignment="1" applyProtection="1">
      <alignment horizontal="center" vertical="center"/>
    </xf>
    <xf numFmtId="14" fontId="4" fillId="2" borderId="1" xfId="2" applyNumberFormat="1" applyFont="1" applyFill="1" applyBorder="1" applyAlignment="1" applyProtection="1">
      <alignment horizontal="center" vertical="center"/>
    </xf>
    <xf numFmtId="0" fontId="6" fillId="2" borderId="0" xfId="1" applyFont="1" applyFill="1" applyProtection="1"/>
    <xf numFmtId="164" fontId="3" fillId="2" borderId="8" xfId="2" applyNumberFormat="1" applyFont="1" applyFill="1" applyBorder="1" applyAlignment="1" applyProtection="1">
      <alignment horizontal="center"/>
    </xf>
    <xf numFmtId="169" fontId="7" fillId="2" borderId="6" xfId="1" applyNumberFormat="1" applyFont="1" applyFill="1" applyBorder="1" applyProtection="1"/>
    <xf numFmtId="166" fontId="7" fillId="0" borderId="7" xfId="1" applyNumberFormat="1" applyFont="1" applyBorder="1" applyProtection="1"/>
    <xf numFmtId="0" fontId="6" fillId="0" borderId="0" xfId="1" applyFont="1" applyBorder="1" applyProtection="1"/>
    <xf numFmtId="164" fontId="3" fillId="3" borderId="3" xfId="2" applyNumberFormat="1" applyFont="1" applyFill="1" applyBorder="1" applyAlignment="1" applyProtection="1">
      <alignment horizontal="center"/>
    </xf>
    <xf numFmtId="169" fontId="7" fillId="3" borderId="1" xfId="2" applyNumberFormat="1" applyFont="1" applyFill="1" applyBorder="1" applyAlignment="1" applyProtection="1">
      <alignment horizontal="right"/>
    </xf>
    <xf numFmtId="166" fontId="7" fillId="3" borderId="2" xfId="2" applyNumberFormat="1" applyFont="1" applyFill="1" applyBorder="1" applyAlignment="1" applyProtection="1">
      <alignment horizontal="right"/>
    </xf>
    <xf numFmtId="0" fontId="1" fillId="0" borderId="0" xfId="1" applyFont="1"/>
    <xf numFmtId="166" fontId="2" fillId="0" borderId="0" xfId="0" applyNumberFormat="1" applyFont="1" applyBorder="1"/>
    <xf numFmtId="166" fontId="1" fillId="0" borderId="0" xfId="1" applyNumberFormat="1" applyFont="1" applyBorder="1"/>
    <xf numFmtId="0" fontId="7" fillId="0" borderId="8" xfId="1" applyFont="1" applyBorder="1" applyAlignment="1" applyProtection="1">
      <alignment horizontal="right"/>
    </xf>
    <xf numFmtId="166" fontId="7" fillId="2" borderId="6" xfId="1" applyNumberFormat="1" applyFont="1" applyFill="1" applyBorder="1" applyProtection="1"/>
    <xf numFmtId="166" fontId="9" fillId="2" borderId="7" xfId="1" applyNumberFormat="1" applyFont="1" applyFill="1" applyBorder="1" applyProtection="1"/>
    <xf numFmtId="0" fontId="1" fillId="2" borderId="0" xfId="1" applyFont="1" applyFill="1" applyProtection="1"/>
    <xf numFmtId="0" fontId="7" fillId="0" borderId="5" xfId="1" applyFont="1" applyBorder="1" applyAlignment="1" applyProtection="1">
      <alignment horizontal="right"/>
    </xf>
    <xf numFmtId="166" fontId="7" fillId="2" borderId="4" xfId="1" applyNumberFormat="1" applyFont="1" applyFill="1" applyBorder="1" applyProtection="1"/>
    <xf numFmtId="166" fontId="9" fillId="2" borderId="0" xfId="1" applyNumberFormat="1" applyFont="1" applyFill="1" applyBorder="1" applyProtection="1"/>
    <xf numFmtId="0" fontId="7" fillId="0" borderId="3" xfId="1" applyFont="1" applyBorder="1" applyAlignment="1" applyProtection="1">
      <alignment horizontal="right"/>
    </xf>
    <xf numFmtId="166" fontId="7" fillId="2" borderId="1" xfId="1" applyNumberFormat="1" applyFont="1" applyFill="1" applyBorder="1" applyProtection="1"/>
    <xf numFmtId="166" fontId="9" fillId="2" borderId="2" xfId="1" applyNumberFormat="1" applyFont="1" applyFill="1" applyBorder="1" applyProtection="1"/>
    <xf numFmtId="164" fontId="3" fillId="2" borderId="0" xfId="2" applyNumberFormat="1" applyFont="1" applyFill="1" applyBorder="1" applyAlignment="1" applyProtection="1">
      <alignment horizontal="center"/>
    </xf>
    <xf numFmtId="166" fontId="6" fillId="2" borderId="0" xfId="1" applyNumberFormat="1" applyFont="1" applyFill="1" applyBorder="1" applyProtection="1"/>
    <xf numFmtId="164" fontId="3" fillId="3" borderId="8" xfId="2" applyNumberFormat="1" applyFont="1" applyFill="1" applyBorder="1" applyAlignment="1" applyProtection="1">
      <alignment horizontal="center"/>
    </xf>
    <xf numFmtId="166" fontId="7" fillId="3" borderId="6" xfId="2" applyNumberFormat="1" applyFont="1" applyFill="1" applyBorder="1" applyAlignment="1" applyProtection="1">
      <alignment horizontal="right"/>
    </xf>
    <xf numFmtId="166" fontId="7" fillId="3" borderId="7" xfId="2" applyNumberFormat="1" applyFont="1" applyFill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</xf>
    <xf numFmtId="166" fontId="8" fillId="2" borderId="4" xfId="1" applyNumberFormat="1" applyFont="1" applyFill="1" applyBorder="1" applyProtection="1"/>
    <xf numFmtId="166" fontId="8" fillId="2" borderId="0" xfId="1" applyNumberFormat="1" applyFont="1" applyFill="1" applyBorder="1" applyProtection="1"/>
    <xf numFmtId="0" fontId="10" fillId="4" borderId="5" xfId="1" applyFont="1" applyFill="1" applyBorder="1" applyAlignment="1" applyProtection="1">
      <alignment horizontal="right"/>
    </xf>
    <xf numFmtId="166" fontId="8" fillId="4" borderId="4" xfId="1" applyNumberFormat="1" applyFont="1" applyFill="1" applyBorder="1" applyProtection="1"/>
    <xf numFmtId="166" fontId="8" fillId="4" borderId="0" xfId="1" applyNumberFormat="1" applyFont="1" applyFill="1" applyBorder="1" applyProtection="1"/>
    <xf numFmtId="0" fontId="10" fillId="2" borderId="3" xfId="1" applyFont="1" applyFill="1" applyBorder="1" applyAlignment="1" applyProtection="1">
      <alignment horizontal="left"/>
    </xf>
    <xf numFmtId="166" fontId="8" fillId="2" borderId="1" xfId="1" applyNumberFormat="1" applyFont="1" applyFill="1" applyBorder="1" applyProtection="1"/>
    <xf numFmtId="166" fontId="8" fillId="2" borderId="2" xfId="1" applyNumberFormat="1" applyFont="1" applyFill="1" applyBorder="1" applyProtection="1"/>
    <xf numFmtId="0" fontId="10" fillId="2" borderId="0" xfId="1" applyFont="1" applyFill="1" applyBorder="1" applyAlignment="1" applyProtection="1">
      <alignment horizontal="center"/>
    </xf>
    <xf numFmtId="166" fontId="8" fillId="2" borderId="0" xfId="1" applyNumberFormat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10" fillId="2" borderId="11" xfId="1" applyFont="1" applyFill="1" applyBorder="1" applyAlignment="1" applyProtection="1">
      <alignment horizontal="left"/>
    </xf>
    <xf numFmtId="166" fontId="7" fillId="2" borderId="9" xfId="1" applyNumberFormat="1" applyFont="1" applyFill="1" applyBorder="1" applyProtection="1"/>
    <xf numFmtId="166" fontId="8" fillId="2" borderId="10" xfId="1" applyNumberFormat="1" applyFont="1" applyFill="1" applyBorder="1" applyProtection="1"/>
    <xf numFmtId="166" fontId="9" fillId="2" borderId="9" xfId="1" applyNumberFormat="1" applyFont="1" applyFill="1" applyBorder="1" applyProtection="1"/>
    <xf numFmtId="164" fontId="1" fillId="2" borderId="0" xfId="2" applyNumberFormat="1" applyFont="1" applyFill="1" applyBorder="1" applyAlignment="1" applyProtection="1">
      <alignment horizontal="left"/>
    </xf>
    <xf numFmtId="166" fontId="6" fillId="0" borderId="0" xfId="1" applyNumberFormat="1" applyFont="1" applyBorder="1" applyProtection="1"/>
    <xf numFmtId="164" fontId="3" fillId="3" borderId="11" xfId="2" applyNumberFormat="1" applyFont="1" applyFill="1" applyBorder="1" applyAlignment="1" applyProtection="1">
      <alignment horizontal="center"/>
    </xf>
    <xf numFmtId="166" fontId="7" fillId="3" borderId="9" xfId="2" applyNumberFormat="1" applyFont="1" applyFill="1" applyBorder="1" applyAlignment="1" applyProtection="1">
      <alignment horizontal="right"/>
    </xf>
    <xf numFmtId="166" fontId="7" fillId="3" borderId="10" xfId="2" applyNumberFormat="1" applyFont="1" applyFill="1" applyBorder="1" applyAlignment="1" applyProtection="1">
      <alignment horizontal="right"/>
    </xf>
    <xf numFmtId="164" fontId="3" fillId="2" borderId="0" xfId="2" applyNumberFormat="1" applyFont="1" applyFill="1" applyBorder="1" applyAlignment="1" applyProtection="1">
      <alignment horizontal="left"/>
    </xf>
    <xf numFmtId="166" fontId="7" fillId="2" borderId="0" xfId="2" quotePrefix="1" applyNumberFormat="1" applyFont="1" applyFill="1" applyBorder="1" applyAlignment="1" applyProtection="1">
      <alignment horizontal="right"/>
    </xf>
    <xf numFmtId="0" fontId="3" fillId="2" borderId="5" xfId="1" applyFont="1" applyFill="1" applyBorder="1" applyAlignment="1" applyProtection="1">
      <alignment horizontal="left"/>
    </xf>
    <xf numFmtId="166" fontId="6" fillId="2" borderId="4" xfId="1" applyNumberFormat="1" applyFont="1" applyFill="1" applyBorder="1" applyProtection="1"/>
    <xf numFmtId="164" fontId="3" fillId="3" borderId="5" xfId="2" applyNumberFormat="1" applyFont="1" applyFill="1" applyBorder="1" applyAlignment="1" applyProtection="1">
      <alignment horizontal="center"/>
    </xf>
    <xf numFmtId="166" fontId="7" fillId="3" borderId="4" xfId="2" applyNumberFormat="1" applyFont="1" applyFill="1" applyBorder="1" applyAlignment="1" applyProtection="1">
      <alignment horizontal="right"/>
    </xf>
    <xf numFmtId="166" fontId="7" fillId="3" borderId="0" xfId="2" applyNumberFormat="1" applyFont="1" applyFill="1" applyBorder="1" applyAlignment="1" applyProtection="1">
      <alignment horizontal="right"/>
    </xf>
    <xf numFmtId="166" fontId="6" fillId="2" borderId="0" xfId="1" applyNumberFormat="1" applyFont="1" applyFill="1" applyProtection="1"/>
    <xf numFmtId="0" fontId="1" fillId="2" borderId="0" xfId="1" applyFont="1" applyFill="1" applyBorder="1" applyAlignment="1" applyProtection="1">
      <alignment horizontal="left"/>
    </xf>
    <xf numFmtId="167" fontId="7" fillId="2" borderId="6" xfId="2" applyNumberFormat="1" applyFont="1" applyFill="1" applyBorder="1" applyAlignment="1" applyProtection="1">
      <alignment horizontal="center" vertical="center"/>
    </xf>
    <xf numFmtId="167" fontId="7" fillId="2" borderId="4" xfId="2" applyNumberFormat="1" applyFont="1" applyFill="1" applyBorder="1" applyAlignment="1" applyProtection="1">
      <alignment horizontal="center" vertical="center"/>
    </xf>
    <xf numFmtId="167" fontId="7" fillId="2" borderId="1" xfId="2" applyNumberFormat="1" applyFont="1" applyFill="1" applyBorder="1" applyAlignment="1" applyProtection="1">
      <alignment horizontal="center" vertical="center"/>
    </xf>
    <xf numFmtId="166" fontId="7" fillId="3" borderId="1" xfId="2" applyNumberFormat="1" applyFont="1" applyFill="1" applyBorder="1" applyAlignment="1" applyProtection="1">
      <alignment horizontal="right"/>
    </xf>
    <xf numFmtId="166" fontId="6" fillId="2" borderId="10" xfId="1" applyNumberFormat="1" applyFont="1" applyFill="1" applyBorder="1" applyProtection="1"/>
    <xf numFmtId="166" fontId="6" fillId="2" borderId="1" xfId="1" applyNumberFormat="1" applyFont="1" applyFill="1" applyBorder="1" applyProtection="1"/>
    <xf numFmtId="166" fontId="6" fillId="0" borderId="0" xfId="0" applyNumberFormat="1" applyFont="1"/>
    <xf numFmtId="0" fontId="6" fillId="0" borderId="0" xfId="1" applyFont="1" applyBorder="1"/>
    <xf numFmtId="0" fontId="6" fillId="0" borderId="0" xfId="1" applyFont="1"/>
    <xf numFmtId="0" fontId="3" fillId="2" borderId="3" xfId="1" applyFont="1" applyFill="1" applyBorder="1" applyAlignment="1" applyProtection="1">
      <alignment horizontal="left"/>
    </xf>
    <xf numFmtId="166" fontId="6" fillId="2" borderId="2" xfId="1" applyNumberFormat="1" applyFont="1" applyFill="1" applyBorder="1" applyProtection="1"/>
    <xf numFmtId="22" fontId="11" fillId="2" borderId="0" xfId="1" applyNumberFormat="1" applyFont="1" applyFill="1" applyAlignment="1" applyProtection="1">
      <alignment horizontal="left"/>
    </xf>
    <xf numFmtId="0" fontId="6" fillId="0" borderId="0" xfId="1" applyFont="1" applyProtection="1"/>
    <xf numFmtId="164" fontId="1" fillId="2" borderId="0" xfId="1" applyNumberFormat="1" applyFont="1" applyFill="1" applyProtection="1"/>
    <xf numFmtId="165" fontId="6" fillId="2" borderId="0" xfId="1" applyNumberFormat="1" applyFont="1" applyFill="1" applyProtection="1"/>
    <xf numFmtId="164" fontId="1" fillId="0" borderId="0" xfId="1" applyNumberFormat="1" applyFont="1" applyProtection="1"/>
    <xf numFmtId="166" fontId="11" fillId="0" borderId="7" xfId="1" applyNumberFormat="1" applyFont="1" applyBorder="1" applyAlignment="1" applyProtection="1">
      <alignment horizontal="right"/>
    </xf>
    <xf numFmtId="166" fontId="11" fillId="3" borderId="2" xfId="2" applyNumberFormat="1" applyFont="1" applyFill="1" applyBorder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166" fontId="11" fillId="2" borderId="7" xfId="1" applyNumberFormat="1" applyFont="1" applyFill="1" applyBorder="1" applyAlignment="1" applyProtection="1">
      <alignment horizontal="right"/>
    </xf>
    <xf numFmtId="166" fontId="11" fillId="2" borderId="0" xfId="1" applyNumberFormat="1" applyFont="1" applyFill="1" applyBorder="1" applyAlignment="1" applyProtection="1">
      <alignment horizontal="right"/>
    </xf>
    <xf numFmtId="166" fontId="11" fillId="2" borderId="2" xfId="1" applyNumberFormat="1" applyFont="1" applyFill="1" applyBorder="1" applyAlignment="1" applyProtection="1">
      <alignment horizontal="right"/>
    </xf>
    <xf numFmtId="166" fontId="12" fillId="2" borderId="0" xfId="1" applyNumberFormat="1" applyFont="1" applyFill="1" applyBorder="1" applyAlignment="1" applyProtection="1">
      <alignment horizontal="right"/>
    </xf>
    <xf numFmtId="166" fontId="11" fillId="3" borderId="7" xfId="2" applyNumberFormat="1" applyFont="1" applyFill="1" applyBorder="1" applyAlignment="1" applyProtection="1">
      <alignment horizontal="right"/>
    </xf>
    <xf numFmtId="166" fontId="5" fillId="2" borderId="0" xfId="1" applyNumberFormat="1" applyFont="1" applyFill="1" applyBorder="1" applyAlignment="1" applyProtection="1">
      <alignment horizontal="right"/>
    </xf>
    <xf numFmtId="166" fontId="5" fillId="4" borderId="0" xfId="1" applyNumberFormat="1" applyFont="1" applyFill="1" applyBorder="1" applyAlignment="1" applyProtection="1">
      <alignment horizontal="right"/>
    </xf>
    <xf numFmtId="166" fontId="5" fillId="2" borderId="2" xfId="1" applyNumberFormat="1" applyFont="1" applyFill="1" applyBorder="1" applyAlignment="1" applyProtection="1">
      <alignment horizontal="right"/>
    </xf>
    <xf numFmtId="166" fontId="5" fillId="2" borderId="10" xfId="1" applyNumberFormat="1" applyFont="1" applyFill="1" applyBorder="1" applyAlignment="1" applyProtection="1">
      <alignment horizontal="right"/>
    </xf>
    <xf numFmtId="166" fontId="12" fillId="0" borderId="0" xfId="1" applyNumberFormat="1" applyFont="1" applyBorder="1" applyAlignment="1" applyProtection="1">
      <alignment horizontal="right"/>
    </xf>
    <xf numFmtId="166" fontId="11" fillId="3" borderId="10" xfId="2" applyNumberFormat="1" applyFont="1" applyFill="1" applyBorder="1" applyAlignment="1" applyProtection="1">
      <alignment horizontal="right"/>
    </xf>
    <xf numFmtId="166" fontId="11" fillId="2" borderId="0" xfId="2" quotePrefix="1" applyNumberFormat="1" applyFont="1" applyFill="1" applyBorder="1" applyAlignment="1" applyProtection="1">
      <alignment horizontal="right"/>
    </xf>
    <xf numFmtId="166" fontId="11" fillId="3" borderId="0" xfId="2" applyNumberFormat="1" applyFont="1" applyFill="1" applyBorder="1" applyAlignment="1" applyProtection="1">
      <alignment horizontal="right"/>
    </xf>
    <xf numFmtId="0" fontId="12" fillId="2" borderId="0" xfId="1" applyFont="1" applyFill="1" applyBorder="1" applyAlignment="1" applyProtection="1">
      <alignment horizontal="right"/>
    </xf>
    <xf numFmtId="166" fontId="12" fillId="2" borderId="2" xfId="1" applyNumberFormat="1" applyFont="1" applyFill="1" applyBorder="1" applyAlignment="1" applyProtection="1">
      <alignment horizontal="right"/>
    </xf>
    <xf numFmtId="38" fontId="12" fillId="5" borderId="0" xfId="1" applyNumberFormat="1" applyFont="1" applyFill="1" applyBorder="1" applyAlignment="1" applyProtection="1">
      <alignment horizontal="right" vertical="center"/>
    </xf>
  </cellXfs>
  <cellStyles count="5">
    <cellStyle name="Normal" xfId="0" builtinId="0"/>
    <cellStyle name="Normal 2" xfId="1"/>
    <cellStyle name="Separador de milhares 2" xfId="3"/>
    <cellStyle name="Separador de milhares 2 2" xfId="2"/>
    <cellStyle name="Separador de milhares 3" xfId="4"/>
  </cellStyles>
  <dxfs count="0"/>
  <tableStyles count="0" defaultTableStyle="TableStyleMedium9" defaultPivotStyle="PivotStyleLight16"/>
  <colors>
    <mruColors>
      <color rgb="FF25FB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7</xdr:col>
      <xdr:colOff>476925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2484408" y="326187"/>
          <a:ext cx="1759939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498415</xdr:colOff>
      <xdr:row>1</xdr:row>
      <xdr:rowOff>247590</xdr:rowOff>
    </xdr:from>
    <xdr:to>
      <xdr:col>4</xdr:col>
      <xdr:colOff>981200</xdr:colOff>
      <xdr:row>4</xdr:row>
      <xdr:rowOff>228541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5425056" y="554307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303901</xdr:rowOff>
    </xdr:from>
    <xdr:to>
      <xdr:col>4</xdr:col>
      <xdr:colOff>185640</xdr:colOff>
      <xdr:row>4</xdr:row>
      <xdr:rowOff>284852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1863306" y="329780"/>
          <a:ext cx="159144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79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82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8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87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8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9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3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4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5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9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0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1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02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03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5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6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7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8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9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3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4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5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1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1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9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9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5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1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56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57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8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9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2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3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4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5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8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9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0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1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72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73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5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6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7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8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9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8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2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3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4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8</xdr:colOff>
      <xdr:row>1</xdr:row>
      <xdr:rowOff>295275</xdr:rowOff>
    </xdr:from>
    <xdr:to>
      <xdr:col>0</xdr:col>
      <xdr:colOff>8</xdr:colOff>
      <xdr:row>1</xdr:row>
      <xdr:rowOff>295275</xdr:rowOff>
    </xdr:to>
    <xdr:sp macro="" textlink="">
      <xdr:nvSpPr>
        <xdr:cNvPr id="585" name="AutoShape 1"/>
        <xdr:cNvSpPr>
          <a:spLocks noChangeAspect="1" noChangeArrowheads="1"/>
        </xdr:cNvSpPr>
      </xdr:nvSpPr>
      <xdr:spPr bwMode="auto">
        <a:xfrm>
          <a:off x="8" y="601992"/>
          <a:ext cx="0" cy="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8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88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9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3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303901</xdr:rowOff>
    </xdr:from>
    <xdr:to>
      <xdr:col>4</xdr:col>
      <xdr:colOff>110159</xdr:colOff>
      <xdr:row>4</xdr:row>
      <xdr:rowOff>284852</xdr:rowOff>
    </xdr:to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4848045" y="614452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5933057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7016151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809924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3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3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3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34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35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36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3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40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41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42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4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46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47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48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50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52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53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54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56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5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59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60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62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6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65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66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6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6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7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3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9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5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00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0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0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3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9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5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1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40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41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42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43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4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4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46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47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48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49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5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5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52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53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54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55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56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57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58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59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60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61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62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63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6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6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66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67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68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069" name="AutoShape 1"/>
        <xdr:cNvSpPr>
          <a:spLocks noChangeAspect="1" noChangeArrowheads="1"/>
        </xdr:cNvSpPr>
      </xdr:nvSpPr>
      <xdr:spPr bwMode="auto">
        <a:xfrm>
          <a:off x="918234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7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7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08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09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10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11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1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1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14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15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16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17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1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1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20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21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22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23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24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25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26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27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28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29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30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31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3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3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34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35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36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37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3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3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40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4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43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44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4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8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82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83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84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8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388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389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390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39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94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95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96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98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00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01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02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04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40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407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408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410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1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1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13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14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1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1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5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1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7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3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5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5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1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7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3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9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488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489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490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491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49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49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494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495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496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497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49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49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00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01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02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03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04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05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06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07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508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509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10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11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1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1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14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15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16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517" name="AutoShape 1"/>
        <xdr:cNvSpPr>
          <a:spLocks noChangeAspect="1" noChangeArrowheads="1"/>
        </xdr:cNvSpPr>
      </xdr:nvSpPr>
      <xdr:spPr bwMode="auto">
        <a:xfrm>
          <a:off x="10265434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1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1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5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5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56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57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58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59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6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6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62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63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64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65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6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6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68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69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70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71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72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73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74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75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76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77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78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22179472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29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30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3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2434566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271908</xdr:colOff>
      <xdr:row>4</xdr:row>
      <xdr:rowOff>284852</xdr:rowOff>
    </xdr:to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303901</xdr:rowOff>
    </xdr:from>
    <xdr:to>
      <xdr:col>5</xdr:col>
      <xdr:colOff>444429</xdr:colOff>
      <xdr:row>4</xdr:row>
      <xdr:rowOff>284852</xdr:rowOff>
    </xdr:to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8760603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271910</xdr:colOff>
      <xdr:row>4</xdr:row>
      <xdr:rowOff>284852</xdr:rowOff>
    </xdr:to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933057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271907</xdr:colOff>
      <xdr:row>4</xdr:row>
      <xdr:rowOff>284852</xdr:rowOff>
    </xdr:to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271907</xdr:colOff>
      <xdr:row>4</xdr:row>
      <xdr:rowOff>284852</xdr:rowOff>
    </xdr:to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276345</xdr:rowOff>
    </xdr:from>
    <xdr:to>
      <xdr:col>24</xdr:col>
      <xdr:colOff>572853</xdr:colOff>
      <xdr:row>4</xdr:row>
      <xdr:rowOff>257296</xdr:rowOff>
    </xdr:to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18019622" y="583062"/>
          <a:ext cx="30553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271909</xdr:colOff>
      <xdr:row>4</xdr:row>
      <xdr:rowOff>284852</xdr:rowOff>
    </xdr:to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7016151" y="610618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228420</xdr:rowOff>
    </xdr:from>
    <xdr:to>
      <xdr:col>24</xdr:col>
      <xdr:colOff>45041</xdr:colOff>
      <xdr:row>4</xdr:row>
      <xdr:rowOff>209371</xdr:rowOff>
    </xdr:to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6345208" y="535137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271904</xdr:colOff>
      <xdr:row>4</xdr:row>
      <xdr:rowOff>284852</xdr:rowOff>
    </xdr:to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8099246" y="610618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17313</xdr:rowOff>
    </xdr:from>
    <xdr:to>
      <xdr:col>23</xdr:col>
      <xdr:colOff>261840</xdr:colOff>
      <xdr:row>4</xdr:row>
      <xdr:rowOff>304981</xdr:rowOff>
    </xdr:to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22888754" y="630747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11"/>
  <sheetViews>
    <sheetView showGridLines="0" tabSelected="1" zoomScale="80" zoomScaleNormal="80" zoomScaleSheetLayoutView="50" workbookViewId="0">
      <pane xSplit="3" ySplit="3" topLeftCell="S4" activePane="bottomRight" state="frozen"/>
      <selection activeCell="C1" sqref="C1"/>
      <selection pane="topRight" activeCell="E1" sqref="E1"/>
      <selection pane="bottomLeft" activeCell="C4" sqref="C4"/>
      <selection pane="bottomRight" activeCell="W1" sqref="W1"/>
    </sheetView>
  </sheetViews>
  <sheetFormatPr defaultColWidth="9" defaultRowHeight="16.3"/>
  <cols>
    <col min="1" max="1" width="3.625" style="1" customWidth="1"/>
    <col min="2" max="2" width="49.125" style="85" customWidth="1"/>
    <col min="3" max="23" width="18.625" style="82" customWidth="1"/>
    <col min="24" max="24" width="17.375" style="82" customWidth="1"/>
    <col min="25" max="25" width="11" style="82" bestFit="1" customWidth="1"/>
    <col min="26" max="26" width="11.125" style="82" bestFit="1" customWidth="1"/>
    <col min="27" max="16384" width="9" style="82"/>
  </cols>
  <sheetData>
    <row r="1" spans="1:26" s="6" customFormat="1" ht="25" customHeight="1">
      <c r="A1" s="1"/>
      <c r="B1" s="2" t="s">
        <v>58</v>
      </c>
      <c r="C1" s="3" t="s">
        <v>57</v>
      </c>
      <c r="D1" s="4">
        <v>42461</v>
      </c>
      <c r="E1" s="4">
        <v>42464</v>
      </c>
      <c r="F1" s="4">
        <v>42465</v>
      </c>
      <c r="G1" s="4">
        <v>42466</v>
      </c>
      <c r="H1" s="4">
        <v>42467</v>
      </c>
      <c r="I1" s="4">
        <v>42468</v>
      </c>
      <c r="J1" s="4">
        <v>42471</v>
      </c>
      <c r="K1" s="4">
        <v>42472</v>
      </c>
      <c r="L1" s="4">
        <v>42473</v>
      </c>
      <c r="M1" s="4">
        <v>42474</v>
      </c>
      <c r="N1" s="4">
        <v>42475</v>
      </c>
      <c r="O1" s="4">
        <v>42478</v>
      </c>
      <c r="P1" s="4">
        <v>42479</v>
      </c>
      <c r="Q1" s="4">
        <v>42480</v>
      </c>
      <c r="R1" s="4">
        <v>42482</v>
      </c>
      <c r="S1" s="4">
        <v>42485</v>
      </c>
      <c r="T1" s="4">
        <v>42486</v>
      </c>
      <c r="U1" s="4">
        <v>42487</v>
      </c>
      <c r="V1" s="4">
        <v>42488</v>
      </c>
      <c r="W1" s="5">
        <v>42489</v>
      </c>
      <c r="X1" s="3" t="s">
        <v>57</v>
      </c>
    </row>
    <row r="2" spans="1:26" s="6" customFormat="1" ht="25" customHeight="1">
      <c r="A2" s="1"/>
      <c r="B2" s="7">
        <v>42461</v>
      </c>
      <c r="C2" s="8" t="s">
        <v>59</v>
      </c>
      <c r="D2" s="9" t="s">
        <v>66</v>
      </c>
      <c r="E2" s="9" t="s">
        <v>67</v>
      </c>
      <c r="F2" s="9" t="s">
        <v>61</v>
      </c>
      <c r="G2" s="9" t="s">
        <v>68</v>
      </c>
      <c r="H2" s="9" t="s">
        <v>69</v>
      </c>
      <c r="I2" s="9" t="s">
        <v>66</v>
      </c>
      <c r="J2" s="9" t="s">
        <v>67</v>
      </c>
      <c r="K2" s="9" t="s">
        <v>61</v>
      </c>
      <c r="L2" s="9" t="s">
        <v>68</v>
      </c>
      <c r="M2" s="9" t="s">
        <v>69</v>
      </c>
      <c r="N2" s="9" t="s">
        <v>66</v>
      </c>
      <c r="O2" s="9" t="s">
        <v>67</v>
      </c>
      <c r="P2" s="9" t="s">
        <v>61</v>
      </c>
      <c r="Q2" s="9" t="s">
        <v>68</v>
      </c>
      <c r="R2" s="9" t="s">
        <v>66</v>
      </c>
      <c r="S2" s="9" t="s">
        <v>67</v>
      </c>
      <c r="T2" s="9" t="s">
        <v>61</v>
      </c>
      <c r="U2" s="9" t="s">
        <v>68</v>
      </c>
      <c r="V2" s="9" t="s">
        <v>69</v>
      </c>
      <c r="W2" s="10" t="s">
        <v>66</v>
      </c>
      <c r="X2" s="8" t="s">
        <v>63</v>
      </c>
    </row>
    <row r="3" spans="1:26" s="14" customFormat="1" ht="25" customHeight="1" thickBot="1">
      <c r="A3" s="1"/>
      <c r="B3" s="11"/>
      <c r="C3" s="12">
        <v>42430</v>
      </c>
      <c r="D3" s="104" t="s">
        <v>62</v>
      </c>
      <c r="E3" s="104" t="s">
        <v>62</v>
      </c>
      <c r="F3" s="104" t="s">
        <v>62</v>
      </c>
      <c r="G3" s="104" t="s">
        <v>62</v>
      </c>
      <c r="H3" s="104" t="s">
        <v>62</v>
      </c>
      <c r="I3" s="104" t="s">
        <v>62</v>
      </c>
      <c r="J3" s="104" t="s">
        <v>62</v>
      </c>
      <c r="K3" s="104" t="s">
        <v>62</v>
      </c>
      <c r="L3" s="104" t="s">
        <v>62</v>
      </c>
      <c r="M3" s="104" t="s">
        <v>62</v>
      </c>
      <c r="N3" s="104" t="s">
        <v>62</v>
      </c>
      <c r="O3" s="104" t="s">
        <v>62</v>
      </c>
      <c r="P3" s="104" t="s">
        <v>62</v>
      </c>
      <c r="Q3" s="104" t="s">
        <v>62</v>
      </c>
      <c r="R3" s="104" t="s">
        <v>62</v>
      </c>
      <c r="S3" s="104" t="s">
        <v>62</v>
      </c>
      <c r="T3" s="104" t="s">
        <v>62</v>
      </c>
      <c r="U3" s="104" t="s">
        <v>62</v>
      </c>
      <c r="V3" s="104" t="s">
        <v>62</v>
      </c>
      <c r="W3" s="104" t="s">
        <v>62</v>
      </c>
      <c r="X3" s="13">
        <f>$W1</f>
        <v>42489</v>
      </c>
    </row>
    <row r="4" spans="1:26" s="18" customFormat="1" ht="25" customHeight="1">
      <c r="A4" s="1"/>
      <c r="B4" s="15" t="s">
        <v>56</v>
      </c>
      <c r="C4" s="16"/>
      <c r="D4" s="17">
        <v>5211290.8820000626</v>
      </c>
      <c r="E4" s="17">
        <v>11952952.582000064</v>
      </c>
      <c r="F4" s="17">
        <v>7648507.1820000634</v>
      </c>
      <c r="G4" s="17">
        <v>7449317.902000064</v>
      </c>
      <c r="H4" s="17">
        <v>6977233.4920000648</v>
      </c>
      <c r="I4" s="17">
        <v>4830039.692000065</v>
      </c>
      <c r="J4" s="17">
        <v>6107114.6320000654</v>
      </c>
      <c r="K4" s="17">
        <v>5733262.6120000649</v>
      </c>
      <c r="L4" s="17">
        <v>5874928.732000065</v>
      </c>
      <c r="M4" s="17">
        <v>8006579.4620000646</v>
      </c>
      <c r="N4" s="17">
        <v>3692424.522000066</v>
      </c>
      <c r="O4" s="17">
        <v>3659631.4420000659</v>
      </c>
      <c r="P4" s="17">
        <v>3521577.0520000658</v>
      </c>
      <c r="Q4" s="17">
        <v>13181587.842000065</v>
      </c>
      <c r="R4" s="17">
        <v>8357017.6420000661</v>
      </c>
      <c r="S4" s="17">
        <v>8339100.9920000667</v>
      </c>
      <c r="T4" s="17">
        <v>7143929.9920000657</v>
      </c>
      <c r="U4" s="17">
        <v>7147794.2820000658</v>
      </c>
      <c r="V4" s="17">
        <v>8774326.9320000671</v>
      </c>
      <c r="W4" s="86">
        <v>7060952.0620000679</v>
      </c>
      <c r="X4" s="16">
        <f>+C5</f>
        <v>5211290.8820000626</v>
      </c>
    </row>
    <row r="5" spans="1:26" s="18" customFormat="1" ht="25" customHeight="1" thickBot="1">
      <c r="A5" s="1"/>
      <c r="B5" s="19" t="s">
        <v>55</v>
      </c>
      <c r="C5" s="20">
        <v>5211290.8820000626</v>
      </c>
      <c r="D5" s="21">
        <v>11952952.582000064</v>
      </c>
      <c r="E5" s="21">
        <v>7648507.1820000634</v>
      </c>
      <c r="F5" s="21">
        <v>7449317.902000064</v>
      </c>
      <c r="G5" s="21">
        <v>6977233.4920000648</v>
      </c>
      <c r="H5" s="21">
        <v>4830039.692000065</v>
      </c>
      <c r="I5" s="21">
        <v>6107114.6320000654</v>
      </c>
      <c r="J5" s="21">
        <v>5733262.6120000649</v>
      </c>
      <c r="K5" s="21">
        <v>5874928.732000065</v>
      </c>
      <c r="L5" s="21">
        <v>8006579.4620000646</v>
      </c>
      <c r="M5" s="21">
        <v>3692424.522000066</v>
      </c>
      <c r="N5" s="21">
        <v>3659631.4420000659</v>
      </c>
      <c r="O5" s="21">
        <v>3521577.0520000658</v>
      </c>
      <c r="P5" s="21">
        <v>13181587.842000065</v>
      </c>
      <c r="Q5" s="21">
        <v>8357017.6420000661</v>
      </c>
      <c r="R5" s="21">
        <v>8339100.9920000667</v>
      </c>
      <c r="S5" s="21">
        <v>7143929.9920000657</v>
      </c>
      <c r="T5" s="21">
        <v>7147794.2820000658</v>
      </c>
      <c r="U5" s="21">
        <v>8774326.9320000671</v>
      </c>
      <c r="V5" s="21">
        <v>7060952.0620000679</v>
      </c>
      <c r="W5" s="87">
        <v>3428008.7220000676</v>
      </c>
      <c r="X5" s="20">
        <f>+X4+X11-X39</f>
        <v>3428008.7220000662</v>
      </c>
    </row>
    <row r="6" spans="1:26" s="22" customFormat="1" ht="25" customHeight="1" thickBot="1">
      <c r="A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88"/>
      <c r="X6" s="24"/>
    </row>
    <row r="7" spans="1:26" s="28" customFormat="1" ht="25" customHeight="1">
      <c r="A7" s="1"/>
      <c r="B7" s="25" t="s">
        <v>54</v>
      </c>
      <c r="C7" s="26">
        <v>0</v>
      </c>
      <c r="D7" s="27">
        <v>9395.44</v>
      </c>
      <c r="E7" s="27">
        <v>5956226.75</v>
      </c>
      <c r="F7" s="27">
        <v>9986.35</v>
      </c>
      <c r="G7" s="27">
        <v>60003.41</v>
      </c>
      <c r="H7" s="27">
        <v>47468</v>
      </c>
      <c r="I7" s="27">
        <v>18985.88</v>
      </c>
      <c r="J7" s="27">
        <v>19212.32</v>
      </c>
      <c r="K7" s="27">
        <v>230516.3</v>
      </c>
      <c r="L7" s="27">
        <v>22370.55</v>
      </c>
      <c r="M7" s="27">
        <v>23477.08</v>
      </c>
      <c r="N7" s="27">
        <v>6614.76</v>
      </c>
      <c r="O7" s="27">
        <v>46469.56</v>
      </c>
      <c r="P7" s="27">
        <v>49535.95</v>
      </c>
      <c r="Q7" s="27">
        <v>52355.5</v>
      </c>
      <c r="R7" s="27">
        <v>104751.39</v>
      </c>
      <c r="S7" s="27">
        <v>116084.41</v>
      </c>
      <c r="T7" s="27">
        <v>116113.67000000001</v>
      </c>
      <c r="U7" s="27">
        <v>417119.16000000003</v>
      </c>
      <c r="V7" s="27">
        <v>420086.14999999997</v>
      </c>
      <c r="W7" s="89">
        <v>64405.67</v>
      </c>
      <c r="X7" s="26">
        <f>+W7</f>
        <v>64405.67</v>
      </c>
    </row>
    <row r="8" spans="1:26" s="28" customFormat="1" ht="25" customHeight="1">
      <c r="A8" s="1"/>
      <c r="B8" s="29" t="s">
        <v>53</v>
      </c>
      <c r="C8" s="30">
        <v>0</v>
      </c>
      <c r="D8" s="31">
        <v>10255168.630000001</v>
      </c>
      <c r="E8" s="31">
        <v>1682293.26</v>
      </c>
      <c r="F8" s="31">
        <v>5798326.1399999997</v>
      </c>
      <c r="G8" s="31">
        <v>5343652.8900000006</v>
      </c>
      <c r="H8" s="31">
        <v>3215064.95</v>
      </c>
      <c r="I8" s="31">
        <v>4519741.1900000004</v>
      </c>
      <c r="J8" s="31">
        <v>4147100.44</v>
      </c>
      <c r="K8" s="31">
        <v>4094902.84</v>
      </c>
      <c r="L8" s="31">
        <v>4086771.8499999996</v>
      </c>
      <c r="M8" s="31">
        <v>3408556.18</v>
      </c>
      <c r="N8" s="31">
        <v>3394550.84</v>
      </c>
      <c r="O8" s="31">
        <v>3226953.17</v>
      </c>
      <c r="P8" s="31">
        <v>8208827.1199999992</v>
      </c>
      <c r="Q8" s="31">
        <v>3412407.38</v>
      </c>
      <c r="R8" s="31">
        <v>3368059.71</v>
      </c>
      <c r="S8" s="31">
        <v>2164682.1</v>
      </c>
      <c r="T8" s="31">
        <v>2171720.6399999997</v>
      </c>
      <c r="U8" s="31">
        <v>3860124.7600000002</v>
      </c>
      <c r="V8" s="31">
        <v>6050457.9500000002</v>
      </c>
      <c r="W8" s="90">
        <v>2778261.47</v>
      </c>
      <c r="X8" s="30">
        <f t="shared" ref="X8:X9" si="0">+W8</f>
        <v>2778261.47</v>
      </c>
    </row>
    <row r="9" spans="1:26" s="28" customFormat="1" ht="25" customHeight="1" thickBot="1">
      <c r="A9" s="1"/>
      <c r="B9" s="32" t="s">
        <v>52</v>
      </c>
      <c r="C9" s="33">
        <v>0</v>
      </c>
      <c r="D9" s="34">
        <v>1688389.91</v>
      </c>
      <c r="E9" s="34">
        <v>9988.08</v>
      </c>
      <c r="F9" s="34">
        <v>1641005.55</v>
      </c>
      <c r="G9" s="34">
        <v>1573577.34</v>
      </c>
      <c r="H9" s="34">
        <v>1567506.89</v>
      </c>
      <c r="I9" s="34">
        <v>1568387.71</v>
      </c>
      <c r="J9" s="34">
        <v>1566950</v>
      </c>
      <c r="K9" s="34">
        <v>1549509.75</v>
      </c>
      <c r="L9" s="34">
        <v>3897437.58</v>
      </c>
      <c r="M9" s="34">
        <v>260391.64</v>
      </c>
      <c r="N9" s="34">
        <v>258465.94</v>
      </c>
      <c r="O9" s="34">
        <v>248154.99</v>
      </c>
      <c r="P9" s="34">
        <v>4923225.4400000004</v>
      </c>
      <c r="Q9" s="34">
        <v>4892255.4300000006</v>
      </c>
      <c r="R9" s="34">
        <v>4866290.0599999996</v>
      </c>
      <c r="S9" s="34">
        <v>4863163.1399999997</v>
      </c>
      <c r="T9" s="34">
        <v>4859959.62</v>
      </c>
      <c r="U9" s="34">
        <v>4497082.26</v>
      </c>
      <c r="V9" s="34">
        <v>590406.72</v>
      </c>
      <c r="W9" s="91">
        <v>585342.04999999993</v>
      </c>
      <c r="X9" s="33">
        <f t="shared" si="0"/>
        <v>585342.04999999993</v>
      </c>
      <c r="Z9" s="9"/>
    </row>
    <row r="10" spans="1:26" s="6" customFormat="1" ht="25" customHeight="1" thickBot="1">
      <c r="A10" s="1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92"/>
      <c r="X10" s="36"/>
    </row>
    <row r="11" spans="1:26" s="18" customFormat="1" ht="25" customHeight="1">
      <c r="A11" s="1"/>
      <c r="B11" s="37" t="s">
        <v>51</v>
      </c>
      <c r="C11" s="38">
        <v>0</v>
      </c>
      <c r="D11" s="39">
        <v>8491332.3900000006</v>
      </c>
      <c r="E11" s="39">
        <v>510578.27</v>
      </c>
      <c r="F11" s="39">
        <v>34536.730000000003</v>
      </c>
      <c r="G11" s="39">
        <v>59234.689999999995</v>
      </c>
      <c r="H11" s="39">
        <v>16689.32</v>
      </c>
      <c r="I11" s="39">
        <v>1330241.3700000001</v>
      </c>
      <c r="J11" s="39">
        <v>18122.55</v>
      </c>
      <c r="K11" s="39">
        <v>1733813.22</v>
      </c>
      <c r="L11" s="39">
        <v>2170983.8199999998</v>
      </c>
      <c r="M11" s="39">
        <v>400777.95999999996</v>
      </c>
      <c r="N11" s="39">
        <v>401293.65</v>
      </c>
      <c r="O11" s="39">
        <v>51770.23</v>
      </c>
      <c r="P11" s="39">
        <v>10008049.18</v>
      </c>
      <c r="Q11" s="39">
        <v>288488.41000000003</v>
      </c>
      <c r="R11" s="39">
        <v>65852.39</v>
      </c>
      <c r="S11" s="39">
        <v>26230.270000000004</v>
      </c>
      <c r="T11" s="39">
        <v>10029.91</v>
      </c>
      <c r="U11" s="39">
        <v>2018170.67</v>
      </c>
      <c r="V11" s="39">
        <v>2411174.1500000004</v>
      </c>
      <c r="W11" s="93">
        <v>344939.91000000003</v>
      </c>
      <c r="X11" s="38">
        <f>X12+X13+X14+X15+X34+X35</f>
        <v>30392309.09</v>
      </c>
    </row>
    <row r="12" spans="1:26" s="14" customFormat="1" ht="25" customHeight="1">
      <c r="A12" s="1"/>
      <c r="B12" s="40" t="s">
        <v>50</v>
      </c>
      <c r="C12" s="41"/>
      <c r="D12" s="42">
        <v>2783.89</v>
      </c>
      <c r="E12" s="42">
        <v>3569.07</v>
      </c>
      <c r="F12" s="42">
        <v>15061.08</v>
      </c>
      <c r="G12" s="42">
        <v>3569.08</v>
      </c>
      <c r="H12" s="42">
        <v>3568.54</v>
      </c>
      <c r="I12" s="42">
        <v>11064.06</v>
      </c>
      <c r="J12" s="42">
        <v>3688.02</v>
      </c>
      <c r="K12" s="42">
        <v>1936.21</v>
      </c>
      <c r="L12" s="42">
        <v>2341.89</v>
      </c>
      <c r="M12" s="42">
        <v>6786.02</v>
      </c>
      <c r="N12" s="42">
        <v>4573.1400000000003</v>
      </c>
      <c r="O12" s="42">
        <v>2802.39</v>
      </c>
      <c r="P12" s="42">
        <v>3688.02</v>
      </c>
      <c r="Q12" s="42">
        <v>3208.58</v>
      </c>
      <c r="R12" s="42">
        <v>2581.62</v>
      </c>
      <c r="S12" s="42">
        <v>3503.61</v>
      </c>
      <c r="T12" s="42">
        <v>3134.82</v>
      </c>
      <c r="U12" s="42">
        <v>11359.01</v>
      </c>
      <c r="V12" s="42">
        <v>7929.24</v>
      </c>
      <c r="W12" s="94">
        <v>10142.049999999999</v>
      </c>
      <c r="X12" s="41">
        <f>SUM(D12:$W12)</f>
        <v>107290.34</v>
      </c>
    </row>
    <row r="13" spans="1:26" s="14" customFormat="1" ht="25" customHeight="1">
      <c r="A13" s="1"/>
      <c r="B13" s="40" t="s">
        <v>65</v>
      </c>
      <c r="C13" s="41"/>
      <c r="D13" s="42">
        <v>1893.26</v>
      </c>
      <c r="E13" s="42">
        <v>0</v>
      </c>
      <c r="F13" s="42">
        <v>0</v>
      </c>
      <c r="G13" s="42">
        <v>0</v>
      </c>
      <c r="H13" s="42">
        <v>2478.7399999999998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175.53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496.21</v>
      </c>
      <c r="U13" s="42">
        <v>0</v>
      </c>
      <c r="V13" s="42">
        <v>2170420.5</v>
      </c>
      <c r="W13" s="94">
        <v>0</v>
      </c>
      <c r="X13" s="41">
        <f>SUM(D13:$W13)</f>
        <v>2175464.2400000002</v>
      </c>
    </row>
    <row r="14" spans="1:26" s="14" customFormat="1" ht="25" customHeight="1">
      <c r="A14" s="1"/>
      <c r="B14" s="40" t="s">
        <v>49</v>
      </c>
      <c r="C14" s="41"/>
      <c r="D14" s="42">
        <v>3257.45</v>
      </c>
      <c r="E14" s="42">
        <v>918.75</v>
      </c>
      <c r="F14" s="42">
        <v>12734</v>
      </c>
      <c r="G14" s="42">
        <v>3891.2</v>
      </c>
      <c r="H14" s="42">
        <v>3857</v>
      </c>
      <c r="I14" s="42">
        <v>5054</v>
      </c>
      <c r="J14" s="42">
        <v>5282</v>
      </c>
      <c r="K14" s="42">
        <v>6188.49</v>
      </c>
      <c r="L14" s="42">
        <v>6289.18</v>
      </c>
      <c r="M14" s="42">
        <v>8103.2</v>
      </c>
      <c r="N14" s="42">
        <v>4636</v>
      </c>
      <c r="O14" s="42">
        <v>0</v>
      </c>
      <c r="P14" s="42">
        <v>0</v>
      </c>
      <c r="Q14" s="42">
        <v>3775.44</v>
      </c>
      <c r="R14" s="42">
        <v>6369.04</v>
      </c>
      <c r="S14" s="42">
        <v>6167.4</v>
      </c>
      <c r="T14" s="42">
        <v>3115.78</v>
      </c>
      <c r="U14" s="42">
        <v>2494.5500000000002</v>
      </c>
      <c r="V14" s="42">
        <v>228682.47999999998</v>
      </c>
      <c r="W14" s="94">
        <v>6762.48</v>
      </c>
      <c r="X14" s="41">
        <f>SUM(D14:$W14)</f>
        <v>317578.43999999994</v>
      </c>
    </row>
    <row r="15" spans="1:26" s="14" customFormat="1" ht="25" customHeight="1">
      <c r="A15" s="1"/>
      <c r="B15" s="40" t="s">
        <v>48</v>
      </c>
      <c r="C15" s="41"/>
      <c r="D15" s="42">
        <v>-364940.29</v>
      </c>
      <c r="E15" s="42">
        <v>506090.45</v>
      </c>
      <c r="F15" s="42">
        <v>6741.65</v>
      </c>
      <c r="G15" s="42">
        <v>51774.409999999996</v>
      </c>
      <c r="H15" s="42">
        <v>6785.04</v>
      </c>
      <c r="I15" s="42">
        <v>1314123.31</v>
      </c>
      <c r="J15" s="42">
        <v>9152.5299999999988</v>
      </c>
      <c r="K15" s="42">
        <v>4510.5200000000004</v>
      </c>
      <c r="L15" s="42">
        <v>5586.7</v>
      </c>
      <c r="M15" s="42">
        <v>385888.74</v>
      </c>
      <c r="N15" s="42">
        <v>391908.98000000004</v>
      </c>
      <c r="O15" s="42">
        <v>48967.840000000004</v>
      </c>
      <c r="P15" s="42">
        <v>4361.16</v>
      </c>
      <c r="Q15" s="42">
        <v>281504.39</v>
      </c>
      <c r="R15" s="42">
        <v>56901.729999999996</v>
      </c>
      <c r="S15" s="42">
        <v>16559.260000000002</v>
      </c>
      <c r="T15" s="42">
        <v>3283.1000000000004</v>
      </c>
      <c r="U15" s="42">
        <v>4317.1099999999997</v>
      </c>
      <c r="V15" s="42">
        <v>4141.93</v>
      </c>
      <c r="W15" s="94">
        <v>328035.38</v>
      </c>
      <c r="X15" s="41">
        <f>SUM(D15:$W15)</f>
        <v>3065693.94</v>
      </c>
    </row>
    <row r="16" spans="1:26" s="14" customFormat="1" ht="25" customHeight="1">
      <c r="A16" s="1"/>
      <c r="B16" s="43" t="s">
        <v>47</v>
      </c>
      <c r="C16" s="44"/>
      <c r="D16" s="45">
        <v>1835.84</v>
      </c>
      <c r="E16" s="45">
        <v>2212.65</v>
      </c>
      <c r="F16" s="45">
        <v>1218.6500000000001</v>
      </c>
      <c r="G16" s="45">
        <v>1227.8499999999999</v>
      </c>
      <c r="H16" s="45">
        <v>1276.5999999999999</v>
      </c>
      <c r="I16" s="45">
        <v>1483.25</v>
      </c>
      <c r="J16" s="45">
        <v>2745.16</v>
      </c>
      <c r="K16" s="45">
        <v>1617.46</v>
      </c>
      <c r="L16" s="45">
        <v>1929.7</v>
      </c>
      <c r="M16" s="45">
        <v>2185.7399999999998</v>
      </c>
      <c r="N16" s="45">
        <v>952.52</v>
      </c>
      <c r="O16" s="45">
        <v>1977.97</v>
      </c>
      <c r="P16" s="45">
        <v>1099.0899999999999</v>
      </c>
      <c r="Q16" s="45">
        <v>0</v>
      </c>
      <c r="R16" s="45">
        <v>1981.14</v>
      </c>
      <c r="S16" s="45">
        <v>1395.72</v>
      </c>
      <c r="T16" s="45">
        <v>1037.8</v>
      </c>
      <c r="U16" s="45">
        <v>1246.81</v>
      </c>
      <c r="V16" s="45">
        <v>1206.3900000000001</v>
      </c>
      <c r="W16" s="95">
        <v>771.27</v>
      </c>
      <c r="X16" s="44">
        <f>SUM(D16:$W16)</f>
        <v>29401.610000000004</v>
      </c>
    </row>
    <row r="17" spans="1:24" s="14" customFormat="1" ht="25" customHeight="1">
      <c r="A17" s="1"/>
      <c r="B17" s="43" t="s">
        <v>46</v>
      </c>
      <c r="C17" s="44"/>
      <c r="D17" s="45">
        <v>1842.19</v>
      </c>
      <c r="E17" s="45">
        <v>2161</v>
      </c>
      <c r="F17" s="45">
        <v>5523</v>
      </c>
      <c r="G17" s="45">
        <v>50546.559999999998</v>
      </c>
      <c r="H17" s="45">
        <v>3703</v>
      </c>
      <c r="I17" s="45">
        <v>2684.7199999999721</v>
      </c>
      <c r="J17" s="45">
        <v>4095</v>
      </c>
      <c r="K17" s="45">
        <v>2893.06</v>
      </c>
      <c r="L17" s="45">
        <v>3657</v>
      </c>
      <c r="M17" s="45">
        <v>1119</v>
      </c>
      <c r="N17" s="45">
        <v>1594.01</v>
      </c>
      <c r="O17" s="45">
        <v>646.00000000000364</v>
      </c>
      <c r="P17" s="45">
        <v>3262.07</v>
      </c>
      <c r="Q17" s="45">
        <v>4860.32</v>
      </c>
      <c r="R17" s="45">
        <v>54920.59</v>
      </c>
      <c r="S17" s="45">
        <v>11963.54</v>
      </c>
      <c r="T17" s="45">
        <v>2245.3000000000002</v>
      </c>
      <c r="U17" s="45">
        <v>1248.3</v>
      </c>
      <c r="V17" s="45">
        <v>2935.54</v>
      </c>
      <c r="W17" s="95">
        <v>3284</v>
      </c>
      <c r="X17" s="44">
        <f>SUM(D17:$W17)</f>
        <v>165184.19999999995</v>
      </c>
    </row>
    <row r="18" spans="1:24" s="14" customFormat="1" ht="25" customHeight="1">
      <c r="A18" s="1"/>
      <c r="B18" s="43" t="s">
        <v>45</v>
      </c>
      <c r="C18" s="44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95">
        <v>0</v>
      </c>
      <c r="X18" s="44">
        <f>SUM(D18:$W18)</f>
        <v>0</v>
      </c>
    </row>
    <row r="19" spans="1:24" s="14" customFormat="1" ht="25" customHeight="1">
      <c r="A19" s="1"/>
      <c r="B19" s="43" t="s">
        <v>44</v>
      </c>
      <c r="C19" s="44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95">
        <v>0</v>
      </c>
      <c r="X19" s="44">
        <f>SUM(D19:$W19)</f>
        <v>0</v>
      </c>
    </row>
    <row r="20" spans="1:24" s="14" customFormat="1" ht="25" customHeight="1">
      <c r="A20" s="1"/>
      <c r="B20" s="43" t="s">
        <v>43</v>
      </c>
      <c r="C20" s="44"/>
      <c r="D20" s="45">
        <v>-844822.86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95">
        <v>0</v>
      </c>
      <c r="X20" s="44">
        <f>SUM(D20:$W20)</f>
        <v>-844822.86</v>
      </c>
    </row>
    <row r="21" spans="1:24" s="14" customFormat="1" ht="25" customHeight="1">
      <c r="A21" s="1"/>
      <c r="B21" s="43" t="s">
        <v>42</v>
      </c>
      <c r="C21" s="44"/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95">
        <v>0</v>
      </c>
      <c r="X21" s="44">
        <f>SUM(D21:$W21)</f>
        <v>0</v>
      </c>
    </row>
    <row r="22" spans="1:24" s="14" customFormat="1" ht="25" customHeight="1">
      <c r="A22" s="1"/>
      <c r="B22" s="43" t="s">
        <v>41</v>
      </c>
      <c r="C22" s="44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18784.41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95">
        <v>28359.91</v>
      </c>
      <c r="X22" s="44">
        <f>SUM(D22:$W22)</f>
        <v>47144.32</v>
      </c>
    </row>
    <row r="23" spans="1:24" s="14" customFormat="1" ht="25" customHeight="1">
      <c r="A23" s="1"/>
      <c r="B23" s="43" t="s">
        <v>40</v>
      </c>
      <c r="C23" s="44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95">
        <v>0</v>
      </c>
      <c r="X23" s="44">
        <f>SUM(D23:$W23)</f>
        <v>0</v>
      </c>
    </row>
    <row r="24" spans="1:24" s="14" customFormat="1" ht="25" customHeight="1">
      <c r="A24" s="1"/>
      <c r="B24" s="43" t="s">
        <v>39</v>
      </c>
      <c r="C24" s="44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27559.46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95">
        <v>0</v>
      </c>
      <c r="X24" s="44">
        <f>SUM(D24:$W24)</f>
        <v>27559.46</v>
      </c>
    </row>
    <row r="25" spans="1:24" s="14" customFormat="1" ht="25" customHeight="1">
      <c r="A25" s="1"/>
      <c r="B25" s="43" t="s">
        <v>38</v>
      </c>
      <c r="C25" s="44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1000000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95">
        <v>0</v>
      </c>
      <c r="X25" s="44">
        <f>SUM(D25:$W25)</f>
        <v>1000000</v>
      </c>
    </row>
    <row r="26" spans="1:24" s="14" customFormat="1" ht="25" customHeight="1">
      <c r="A26" s="1"/>
      <c r="B26" s="43" t="s">
        <v>37</v>
      </c>
      <c r="C26" s="44"/>
      <c r="D26" s="45">
        <v>476204.54</v>
      </c>
      <c r="E26" s="45">
        <v>501716.8</v>
      </c>
      <c r="F26" s="45">
        <v>0</v>
      </c>
      <c r="G26" s="45">
        <v>0</v>
      </c>
      <c r="H26" s="45">
        <v>0</v>
      </c>
      <c r="I26" s="45">
        <v>309081.34000000003</v>
      </c>
      <c r="J26" s="45">
        <v>0</v>
      </c>
      <c r="K26" s="45">
        <v>0</v>
      </c>
      <c r="L26" s="45">
        <v>0</v>
      </c>
      <c r="M26" s="45">
        <v>380684</v>
      </c>
      <c r="N26" s="45">
        <v>388535.87</v>
      </c>
      <c r="O26" s="45">
        <v>0</v>
      </c>
      <c r="P26" s="45">
        <v>0</v>
      </c>
      <c r="Q26" s="45">
        <v>276644.07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95">
        <v>295620.2</v>
      </c>
      <c r="X26" s="44">
        <f>SUM(D26:$W26)</f>
        <v>2628486.8199999998</v>
      </c>
    </row>
    <row r="27" spans="1:24" s="14" customFormat="1" ht="25" customHeight="1">
      <c r="A27" s="1"/>
      <c r="B27" s="43" t="s">
        <v>36</v>
      </c>
      <c r="C27" s="44"/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95">
        <v>0</v>
      </c>
      <c r="X27" s="44">
        <f>SUM(D27:$W27)</f>
        <v>0</v>
      </c>
    </row>
    <row r="28" spans="1:24" s="14" customFormat="1" ht="25" customHeight="1">
      <c r="A28" s="1"/>
      <c r="B28" s="43" t="s">
        <v>35</v>
      </c>
      <c r="C28" s="44"/>
      <c r="D28" s="45">
        <v>0</v>
      </c>
      <c r="E28" s="45">
        <v>0</v>
      </c>
      <c r="F28" s="45">
        <v>0</v>
      </c>
      <c r="G28" s="45">
        <v>0</v>
      </c>
      <c r="H28" s="45">
        <v>5.44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95">
        <v>0</v>
      </c>
      <c r="X28" s="44">
        <f>SUM(D28:$W28)</f>
        <v>5.44</v>
      </c>
    </row>
    <row r="29" spans="1:24" s="14" customFormat="1" ht="25" customHeight="1">
      <c r="A29" s="1"/>
      <c r="B29" s="43" t="s">
        <v>34</v>
      </c>
      <c r="C29" s="44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95">
        <v>0</v>
      </c>
      <c r="X29" s="44">
        <f>SUM(D29:$W29)</f>
        <v>0</v>
      </c>
    </row>
    <row r="30" spans="1:24" s="14" customFormat="1" ht="25" customHeight="1">
      <c r="A30" s="1"/>
      <c r="B30" s="43" t="s">
        <v>33</v>
      </c>
      <c r="C30" s="44"/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95">
        <v>0</v>
      </c>
      <c r="X30" s="44">
        <f>SUM(D30:$W30)</f>
        <v>0</v>
      </c>
    </row>
    <row r="31" spans="1:24" s="14" customFormat="1" ht="25" customHeight="1">
      <c r="A31" s="1"/>
      <c r="B31" s="43" t="s">
        <v>32</v>
      </c>
      <c r="C31" s="44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95">
        <v>0</v>
      </c>
      <c r="X31" s="44">
        <f>SUM(D31:$W31)</f>
        <v>0</v>
      </c>
    </row>
    <row r="32" spans="1:24" s="14" customFormat="1" ht="25" customHeight="1">
      <c r="A32" s="1"/>
      <c r="B32" s="43" t="s">
        <v>31</v>
      </c>
      <c r="C32" s="44"/>
      <c r="D32" s="45">
        <v>0</v>
      </c>
      <c r="E32" s="45">
        <v>0</v>
      </c>
      <c r="F32" s="45">
        <v>0</v>
      </c>
      <c r="G32" s="45">
        <v>0</v>
      </c>
      <c r="H32" s="45">
        <v>1800</v>
      </c>
      <c r="I32" s="45">
        <v>0</v>
      </c>
      <c r="J32" s="45">
        <v>44.2</v>
      </c>
      <c r="K32" s="45">
        <v>0</v>
      </c>
      <c r="L32" s="45">
        <v>0</v>
      </c>
      <c r="M32" s="45">
        <v>1900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3200</v>
      </c>
      <c r="T32" s="45">
        <v>0</v>
      </c>
      <c r="U32" s="45">
        <v>1822</v>
      </c>
      <c r="V32" s="45">
        <v>0</v>
      </c>
      <c r="W32" s="95">
        <v>0</v>
      </c>
      <c r="X32" s="44">
        <f>SUM(D32:$W32)</f>
        <v>8766.2000000000007</v>
      </c>
    </row>
    <row r="33" spans="1:24" s="14" customFormat="1" ht="25" customHeight="1">
      <c r="A33" s="1"/>
      <c r="B33" s="43" t="s">
        <v>30</v>
      </c>
      <c r="C33" s="44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874</v>
      </c>
      <c r="J33" s="45">
        <v>2268.17</v>
      </c>
      <c r="K33" s="45">
        <v>0</v>
      </c>
      <c r="L33" s="45">
        <v>0</v>
      </c>
      <c r="M33" s="45">
        <v>0</v>
      </c>
      <c r="N33" s="45">
        <v>826.58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95">
        <v>0</v>
      </c>
      <c r="X33" s="44">
        <f>SUM(D33:$W33)</f>
        <v>3968.75</v>
      </c>
    </row>
    <row r="34" spans="1:24" s="14" customFormat="1" ht="25" customHeight="1">
      <c r="A34" s="1"/>
      <c r="B34" s="40" t="s">
        <v>29</v>
      </c>
      <c r="C34" s="41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1721178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94">
        <v>0</v>
      </c>
      <c r="X34" s="41">
        <f>SUM(D34:$W34)</f>
        <v>1721178</v>
      </c>
    </row>
    <row r="35" spans="1:24" s="14" customFormat="1" ht="25" customHeight="1" thickBot="1">
      <c r="A35" s="1"/>
      <c r="B35" s="46" t="s">
        <v>28</v>
      </c>
      <c r="C35" s="47"/>
      <c r="D35" s="48">
        <v>8848338.0800000001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2156766.0499999998</v>
      </c>
      <c r="M35" s="48">
        <v>0</v>
      </c>
      <c r="N35" s="48">
        <v>0</v>
      </c>
      <c r="O35" s="48">
        <v>0</v>
      </c>
      <c r="P35" s="48">
        <v>10000000</v>
      </c>
      <c r="Q35" s="48">
        <v>0</v>
      </c>
      <c r="R35" s="48">
        <v>0</v>
      </c>
      <c r="S35" s="48">
        <v>0</v>
      </c>
      <c r="T35" s="48">
        <v>0</v>
      </c>
      <c r="U35" s="48">
        <v>2000000</v>
      </c>
      <c r="V35" s="48">
        <v>0</v>
      </c>
      <c r="W35" s="96">
        <v>0</v>
      </c>
      <c r="X35" s="47">
        <f>SUM(D35:$W35)</f>
        <v>23005104.129999999</v>
      </c>
    </row>
    <row r="36" spans="1:24" s="51" customFormat="1" ht="25" customHeight="1" thickBot="1">
      <c r="A36" s="1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94"/>
      <c r="X36" s="50"/>
    </row>
    <row r="37" spans="1:24" s="14" customFormat="1" ht="25" customHeight="1" thickBot="1">
      <c r="A37" s="1"/>
      <c r="B37" s="52" t="s">
        <v>60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97">
        <v>0</v>
      </c>
      <c r="X37" s="55">
        <f>+C37+SUM(D37:$W37)</f>
        <v>0</v>
      </c>
    </row>
    <row r="38" spans="1:24" s="18" customFormat="1" ht="25" customHeight="1" thickBot="1">
      <c r="A38" s="1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98"/>
      <c r="X38" s="57"/>
    </row>
    <row r="39" spans="1:24" s="18" customFormat="1" ht="25" customHeight="1" thickBot="1">
      <c r="A39" s="1"/>
      <c r="B39" s="58" t="s">
        <v>4</v>
      </c>
      <c r="C39" s="59"/>
      <c r="D39" s="60">
        <v>1749670.6900000002</v>
      </c>
      <c r="E39" s="60">
        <v>4815023.67</v>
      </c>
      <c r="F39" s="60">
        <v>233726.01</v>
      </c>
      <c r="G39" s="60">
        <v>531319.1</v>
      </c>
      <c r="H39" s="60">
        <v>2163883.12</v>
      </c>
      <c r="I39" s="60">
        <v>53166.429999999993</v>
      </c>
      <c r="J39" s="60">
        <v>391974.56999999995</v>
      </c>
      <c r="K39" s="60">
        <v>1592147.0999999999</v>
      </c>
      <c r="L39" s="60">
        <v>39333.089999999997</v>
      </c>
      <c r="M39" s="60">
        <v>4714932.8999999994</v>
      </c>
      <c r="N39" s="60">
        <v>434086.73</v>
      </c>
      <c r="O39" s="60">
        <v>189824.62</v>
      </c>
      <c r="P39" s="60">
        <v>348038.39</v>
      </c>
      <c r="Q39" s="60">
        <v>5113058.6099999994</v>
      </c>
      <c r="R39" s="60">
        <v>83769.040000000008</v>
      </c>
      <c r="S39" s="60">
        <v>1221401.27</v>
      </c>
      <c r="T39" s="60">
        <v>6165.62</v>
      </c>
      <c r="U39" s="60">
        <v>391638.0199999999</v>
      </c>
      <c r="V39" s="60">
        <v>4124549.02</v>
      </c>
      <c r="W39" s="99">
        <v>3977883.2500000005</v>
      </c>
      <c r="X39" s="59">
        <f>X41+X45+X48+X52</f>
        <v>32175591.249999996</v>
      </c>
    </row>
    <row r="40" spans="1:24" s="6" customFormat="1" ht="25" customHeight="1" thickBot="1">
      <c r="A40" s="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100"/>
      <c r="X40" s="62"/>
    </row>
    <row r="41" spans="1:24" s="18" customFormat="1" ht="25" customHeight="1">
      <c r="A41" s="1"/>
      <c r="B41" s="37" t="s">
        <v>27</v>
      </c>
      <c r="C41" s="38"/>
      <c r="D41" s="39">
        <v>1269881.2000000002</v>
      </c>
      <c r="E41" s="39">
        <v>13286.210000000001</v>
      </c>
      <c r="F41" s="39">
        <v>60193.479999999996</v>
      </c>
      <c r="G41" s="39">
        <v>445938.5</v>
      </c>
      <c r="H41" s="39">
        <v>1300012.6300000001</v>
      </c>
      <c r="I41" s="39">
        <v>0</v>
      </c>
      <c r="J41" s="39">
        <v>68346.37</v>
      </c>
      <c r="K41" s="39">
        <v>18287.560000000001</v>
      </c>
      <c r="L41" s="39">
        <v>19815.560000000001</v>
      </c>
      <c r="M41" s="39">
        <v>3640036.59</v>
      </c>
      <c r="N41" s="39">
        <v>261471.71</v>
      </c>
      <c r="O41" s="39">
        <v>15922.31</v>
      </c>
      <c r="P41" s="39">
        <v>324958.08000000002</v>
      </c>
      <c r="Q41" s="39">
        <v>4403572.0199999996</v>
      </c>
      <c r="R41" s="39">
        <v>28125.43</v>
      </c>
      <c r="S41" s="39">
        <v>7139.14</v>
      </c>
      <c r="T41" s="39">
        <v>3895.08</v>
      </c>
      <c r="U41" s="39">
        <v>365536.98999999993</v>
      </c>
      <c r="V41" s="39">
        <v>3907440.56</v>
      </c>
      <c r="W41" s="93">
        <v>716766.18</v>
      </c>
      <c r="X41" s="38">
        <f>SUM(X42:X44)</f>
        <v>16870625.599999998</v>
      </c>
    </row>
    <row r="42" spans="1:24" s="14" customFormat="1" ht="25" customHeight="1">
      <c r="A42" s="1"/>
      <c r="B42" s="63" t="s">
        <v>26</v>
      </c>
      <c r="C42" s="64"/>
      <c r="D42" s="36">
        <v>746.07999999999993</v>
      </c>
      <c r="E42" s="36">
        <v>13286.210000000001</v>
      </c>
      <c r="F42" s="36">
        <v>0</v>
      </c>
      <c r="G42" s="36">
        <v>68085.08</v>
      </c>
      <c r="H42" s="36">
        <v>8514.2900000000009</v>
      </c>
      <c r="I42" s="36">
        <v>0</v>
      </c>
      <c r="J42" s="36">
        <v>3000</v>
      </c>
      <c r="K42" s="36">
        <v>18287.560000000001</v>
      </c>
      <c r="L42" s="36">
        <v>19815.560000000001</v>
      </c>
      <c r="M42" s="36">
        <v>3640036.59</v>
      </c>
      <c r="N42" s="36">
        <v>25262.71</v>
      </c>
      <c r="O42" s="36">
        <v>15922.31</v>
      </c>
      <c r="P42" s="36">
        <v>324958.08000000002</v>
      </c>
      <c r="Q42" s="36">
        <v>3092.86</v>
      </c>
      <c r="R42" s="36">
        <v>28125.43</v>
      </c>
      <c r="S42" s="36">
        <v>7139.14</v>
      </c>
      <c r="T42" s="36">
        <v>2000</v>
      </c>
      <c r="U42" s="36">
        <v>365531.06999999995</v>
      </c>
      <c r="V42" s="36">
        <v>3907440.56</v>
      </c>
      <c r="W42" s="92">
        <v>14097.41</v>
      </c>
      <c r="X42" s="64">
        <f>SUM(D42:$W42)</f>
        <v>8465340.9399999995</v>
      </c>
    </row>
    <row r="43" spans="1:24" s="14" customFormat="1" ht="25" customHeight="1">
      <c r="A43" s="1"/>
      <c r="B43" s="63" t="s">
        <v>25</v>
      </c>
      <c r="C43" s="64"/>
      <c r="D43" s="36">
        <v>50908.02</v>
      </c>
      <c r="E43" s="36">
        <v>0</v>
      </c>
      <c r="F43" s="36">
        <v>42017.59</v>
      </c>
      <c r="G43" s="36">
        <v>54517.24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1649.82</v>
      </c>
      <c r="O43" s="36">
        <v>0</v>
      </c>
      <c r="P43" s="36">
        <v>0</v>
      </c>
      <c r="Q43" s="36">
        <v>38455.69</v>
      </c>
      <c r="R43" s="36">
        <v>0</v>
      </c>
      <c r="S43" s="36">
        <v>0</v>
      </c>
      <c r="T43" s="36">
        <v>1895.08</v>
      </c>
      <c r="U43" s="36">
        <v>5.92</v>
      </c>
      <c r="V43" s="36">
        <v>0</v>
      </c>
      <c r="W43" s="92">
        <v>0</v>
      </c>
      <c r="X43" s="64">
        <f>SUM(D43:$W43)</f>
        <v>189449.36</v>
      </c>
    </row>
    <row r="44" spans="1:24" s="14" customFormat="1" ht="25" customHeight="1">
      <c r="A44" s="1"/>
      <c r="B44" s="63" t="s">
        <v>24</v>
      </c>
      <c r="C44" s="64"/>
      <c r="D44" s="36">
        <v>1218227.1000000001</v>
      </c>
      <c r="E44" s="36">
        <v>0</v>
      </c>
      <c r="F44" s="36">
        <v>18175.89</v>
      </c>
      <c r="G44" s="36">
        <v>323336.18</v>
      </c>
      <c r="H44" s="36">
        <v>1291498.3400000001</v>
      </c>
      <c r="I44" s="36">
        <v>0</v>
      </c>
      <c r="J44" s="36">
        <v>65346.37</v>
      </c>
      <c r="K44" s="36">
        <v>0</v>
      </c>
      <c r="L44" s="36">
        <v>0</v>
      </c>
      <c r="M44" s="36">
        <v>0</v>
      </c>
      <c r="N44" s="36">
        <v>234559.18</v>
      </c>
      <c r="O44" s="36">
        <v>0</v>
      </c>
      <c r="P44" s="36">
        <v>0</v>
      </c>
      <c r="Q44" s="36">
        <v>4362023.47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92">
        <v>702668.77</v>
      </c>
      <c r="X44" s="64">
        <f>SUM(D44:$W44)</f>
        <v>8215835.2999999989</v>
      </c>
    </row>
    <row r="45" spans="1:24" s="18" customFormat="1" ht="25" customHeight="1">
      <c r="A45" s="1"/>
      <c r="B45" s="65" t="s">
        <v>23</v>
      </c>
      <c r="C45" s="66"/>
      <c r="D45" s="67">
        <v>4133.8999999999996</v>
      </c>
      <c r="E45" s="67">
        <v>9800</v>
      </c>
      <c r="F45" s="67">
        <v>42045.52</v>
      </c>
      <c r="G45" s="67">
        <v>26631.8</v>
      </c>
      <c r="H45" s="67">
        <v>69126.81</v>
      </c>
      <c r="I45" s="67">
        <v>38845.589999999997</v>
      </c>
      <c r="J45" s="67">
        <v>29725.25</v>
      </c>
      <c r="K45" s="67">
        <v>26589.96</v>
      </c>
      <c r="L45" s="67">
        <v>0</v>
      </c>
      <c r="M45" s="67">
        <v>6816.94</v>
      </c>
      <c r="N45" s="67">
        <v>65802.03</v>
      </c>
      <c r="O45" s="67">
        <v>14597.49</v>
      </c>
      <c r="P45" s="67">
        <v>19019.700000000004</v>
      </c>
      <c r="Q45" s="67">
        <v>133790.56</v>
      </c>
      <c r="R45" s="67">
        <v>2616.37</v>
      </c>
      <c r="S45" s="67">
        <v>16916.32</v>
      </c>
      <c r="T45" s="67">
        <v>0</v>
      </c>
      <c r="U45" s="67">
        <v>163.80000000000001</v>
      </c>
      <c r="V45" s="67">
        <v>142351.19</v>
      </c>
      <c r="W45" s="101">
        <v>174335.77</v>
      </c>
      <c r="X45" s="66">
        <f>SUM(X46:X47)</f>
        <v>823309</v>
      </c>
    </row>
    <row r="46" spans="1:24" s="14" customFormat="1" ht="25" customHeight="1">
      <c r="A46" s="1"/>
      <c r="B46" s="40" t="s">
        <v>22</v>
      </c>
      <c r="C46" s="41"/>
      <c r="D46" s="42">
        <v>4133.8999999999996</v>
      </c>
      <c r="E46" s="42">
        <v>9800</v>
      </c>
      <c r="F46" s="42">
        <v>42045.52</v>
      </c>
      <c r="G46" s="42">
        <v>26631.8</v>
      </c>
      <c r="H46" s="42">
        <v>69126.81</v>
      </c>
      <c r="I46" s="42">
        <v>38845.589999999997</v>
      </c>
      <c r="J46" s="42">
        <v>29725.25</v>
      </c>
      <c r="K46" s="42">
        <v>26589.96</v>
      </c>
      <c r="L46" s="42">
        <v>0</v>
      </c>
      <c r="M46" s="42">
        <v>6816.94</v>
      </c>
      <c r="N46" s="42">
        <v>65802.03</v>
      </c>
      <c r="O46" s="42">
        <v>14597.49</v>
      </c>
      <c r="P46" s="42">
        <v>19019.700000000004</v>
      </c>
      <c r="Q46" s="42">
        <v>133790.56</v>
      </c>
      <c r="R46" s="42">
        <v>2616.37</v>
      </c>
      <c r="S46" s="42">
        <v>14327.32</v>
      </c>
      <c r="T46" s="42">
        <v>0</v>
      </c>
      <c r="U46" s="42">
        <v>163.80000000000001</v>
      </c>
      <c r="V46" s="42">
        <v>142351.19</v>
      </c>
      <c r="W46" s="94">
        <v>8683.06</v>
      </c>
      <c r="X46" s="41">
        <f>SUM(D46:$W46)</f>
        <v>655067.29</v>
      </c>
    </row>
    <row r="47" spans="1:24" s="14" customFormat="1" ht="25" customHeight="1">
      <c r="A47" s="1"/>
      <c r="B47" s="40" t="s">
        <v>21</v>
      </c>
      <c r="C47" s="41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2589</v>
      </c>
      <c r="T47" s="42">
        <v>0</v>
      </c>
      <c r="U47" s="42">
        <v>0</v>
      </c>
      <c r="V47" s="42">
        <v>0</v>
      </c>
      <c r="W47" s="94">
        <v>165652.71</v>
      </c>
      <c r="X47" s="41">
        <f>SUM(D47:$W47)</f>
        <v>168241.71</v>
      </c>
    </row>
    <row r="48" spans="1:24" s="18" customFormat="1" ht="25" customHeight="1">
      <c r="A48" s="1"/>
      <c r="B48" s="65" t="s">
        <v>20</v>
      </c>
      <c r="C48" s="66"/>
      <c r="D48" s="67">
        <v>466850.25</v>
      </c>
      <c r="E48" s="67">
        <v>4376304.43</v>
      </c>
      <c r="F48" s="67">
        <v>0</v>
      </c>
      <c r="G48" s="67">
        <v>25487.119999999999</v>
      </c>
      <c r="H48" s="67">
        <v>536365.64</v>
      </c>
      <c r="I48" s="67">
        <v>13755.09</v>
      </c>
      <c r="J48" s="67">
        <v>233373.35</v>
      </c>
      <c r="K48" s="67">
        <v>15730</v>
      </c>
      <c r="L48" s="67">
        <v>16552.97</v>
      </c>
      <c r="M48" s="67">
        <v>1065805.17</v>
      </c>
      <c r="N48" s="67">
        <v>46961.54</v>
      </c>
      <c r="O48" s="67">
        <v>75900.94</v>
      </c>
      <c r="P48" s="67">
        <v>0</v>
      </c>
      <c r="Q48" s="67">
        <v>544021.28</v>
      </c>
      <c r="R48" s="67">
        <v>29334.39</v>
      </c>
      <c r="S48" s="67">
        <v>138388.59</v>
      </c>
      <c r="T48" s="67">
        <v>0</v>
      </c>
      <c r="U48" s="67">
        <v>25797.23</v>
      </c>
      <c r="V48" s="67">
        <v>73891.38</v>
      </c>
      <c r="W48" s="101">
        <v>2123922.16</v>
      </c>
      <c r="X48" s="66">
        <f>SUM(X49:X51)</f>
        <v>9808441.5299999975</v>
      </c>
    </row>
    <row r="49" spans="1:25" s="14" customFormat="1" ht="25" customHeight="1">
      <c r="A49" s="1"/>
      <c r="B49" s="63" t="s">
        <v>19</v>
      </c>
      <c r="C49" s="64"/>
      <c r="D49" s="36">
        <v>12252.479999999981</v>
      </c>
      <c r="E49" s="36">
        <v>0</v>
      </c>
      <c r="F49" s="36">
        <v>0</v>
      </c>
      <c r="G49" s="36">
        <v>4905.1100000000006</v>
      </c>
      <c r="H49" s="36">
        <v>0</v>
      </c>
      <c r="I49" s="36">
        <v>0</v>
      </c>
      <c r="J49" s="36">
        <v>0</v>
      </c>
      <c r="K49" s="36">
        <v>15730</v>
      </c>
      <c r="L49" s="36">
        <v>11167.61</v>
      </c>
      <c r="M49" s="36">
        <v>0</v>
      </c>
      <c r="N49" s="36">
        <v>21010.83</v>
      </c>
      <c r="O49" s="36">
        <v>14238.869999999995</v>
      </c>
      <c r="P49" s="36">
        <v>0</v>
      </c>
      <c r="Q49" s="36">
        <v>0</v>
      </c>
      <c r="R49" s="36">
        <v>11073.39</v>
      </c>
      <c r="S49" s="36">
        <v>0</v>
      </c>
      <c r="T49" s="36">
        <v>0</v>
      </c>
      <c r="U49" s="36">
        <v>2640.2299999999996</v>
      </c>
      <c r="V49" s="36">
        <v>0</v>
      </c>
      <c r="W49" s="92">
        <v>0</v>
      </c>
      <c r="X49" s="64">
        <f>SUM(D49:$W49)</f>
        <v>93018.519999999975</v>
      </c>
    </row>
    <row r="50" spans="1:25" s="14" customFormat="1" ht="25" customHeight="1">
      <c r="A50" s="1"/>
      <c r="B50" s="63" t="s">
        <v>18</v>
      </c>
      <c r="C50" s="64"/>
      <c r="D50" s="36">
        <v>454597.77</v>
      </c>
      <c r="E50" s="36">
        <v>4376304.43</v>
      </c>
      <c r="F50" s="36">
        <v>0</v>
      </c>
      <c r="G50" s="36">
        <v>20582.009999999998</v>
      </c>
      <c r="H50" s="36">
        <v>536365.64</v>
      </c>
      <c r="I50" s="36">
        <v>13755.09</v>
      </c>
      <c r="J50" s="36">
        <v>214250.35</v>
      </c>
      <c r="K50" s="36">
        <v>0</v>
      </c>
      <c r="L50" s="36">
        <v>5385.36</v>
      </c>
      <c r="M50" s="36">
        <v>1065805.17</v>
      </c>
      <c r="N50" s="36">
        <v>25950.71</v>
      </c>
      <c r="O50" s="36">
        <v>61662.07</v>
      </c>
      <c r="P50" s="36">
        <v>0</v>
      </c>
      <c r="Q50" s="36">
        <v>0</v>
      </c>
      <c r="R50" s="36">
        <v>18261</v>
      </c>
      <c r="S50" s="36">
        <v>138388.59</v>
      </c>
      <c r="T50" s="36">
        <v>0</v>
      </c>
      <c r="U50" s="36">
        <v>23157</v>
      </c>
      <c r="V50" s="36">
        <v>73891.38</v>
      </c>
      <c r="W50" s="92">
        <v>2123922.16</v>
      </c>
      <c r="X50" s="64">
        <f>SUM(D50:$W50)</f>
        <v>9152278.7299999986</v>
      </c>
    </row>
    <row r="51" spans="1:25" s="14" customFormat="1" ht="25" customHeight="1">
      <c r="A51" s="1"/>
      <c r="B51" s="63" t="s">
        <v>17</v>
      </c>
      <c r="C51" s="64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19123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544021.28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92">
        <v>0</v>
      </c>
      <c r="X51" s="64">
        <f>SUM(D51:$W51)</f>
        <v>563144.28</v>
      </c>
    </row>
    <row r="52" spans="1:25" s="18" customFormat="1" ht="25" customHeight="1">
      <c r="A52" s="1"/>
      <c r="B52" s="65" t="s">
        <v>16</v>
      </c>
      <c r="C52" s="66"/>
      <c r="D52" s="67">
        <v>8805.34</v>
      </c>
      <c r="E52" s="67">
        <v>415633.02999999997</v>
      </c>
      <c r="F52" s="67">
        <v>131487.01</v>
      </c>
      <c r="G52" s="67">
        <v>33261.68</v>
      </c>
      <c r="H52" s="67">
        <v>258378.03999999998</v>
      </c>
      <c r="I52" s="67">
        <v>565.75</v>
      </c>
      <c r="J52" s="67">
        <v>60529.599999999991</v>
      </c>
      <c r="K52" s="67">
        <v>1531539.5799999998</v>
      </c>
      <c r="L52" s="67">
        <v>2964.56</v>
      </c>
      <c r="M52" s="67">
        <v>2274.1999999999998</v>
      </c>
      <c r="N52" s="67">
        <v>59851.450000000004</v>
      </c>
      <c r="O52" s="67">
        <v>83403.88</v>
      </c>
      <c r="P52" s="67">
        <v>4060.61</v>
      </c>
      <c r="Q52" s="67">
        <v>31674.75</v>
      </c>
      <c r="R52" s="67">
        <v>23692.850000000002</v>
      </c>
      <c r="S52" s="67">
        <v>1058957.22</v>
      </c>
      <c r="T52" s="67">
        <v>2270.54</v>
      </c>
      <c r="U52" s="67">
        <v>140</v>
      </c>
      <c r="V52" s="67">
        <v>865.89</v>
      </c>
      <c r="W52" s="101">
        <v>962859.14000000013</v>
      </c>
      <c r="X52" s="66">
        <f>SUM(X53:X57)</f>
        <v>4673215.12</v>
      </c>
    </row>
    <row r="53" spans="1:25" s="14" customFormat="1" ht="25" customHeight="1">
      <c r="A53" s="1"/>
      <c r="B53" s="40" t="s">
        <v>15</v>
      </c>
      <c r="C53" s="41"/>
      <c r="D53" s="42">
        <v>7896.39</v>
      </c>
      <c r="E53" s="42">
        <v>365897.35</v>
      </c>
      <c r="F53" s="42">
        <v>131055.01</v>
      </c>
      <c r="G53" s="42">
        <v>32841.980000000003</v>
      </c>
      <c r="H53" s="42">
        <v>256918.58</v>
      </c>
      <c r="I53" s="42">
        <v>0</v>
      </c>
      <c r="J53" s="42">
        <v>32999.1</v>
      </c>
      <c r="K53" s="42">
        <v>18147.89</v>
      </c>
      <c r="L53" s="42">
        <v>0</v>
      </c>
      <c r="M53" s="42">
        <v>0</v>
      </c>
      <c r="N53" s="42">
        <v>57144.57</v>
      </c>
      <c r="O53" s="42">
        <v>46322.29</v>
      </c>
      <c r="P53" s="42">
        <v>3810.11</v>
      </c>
      <c r="Q53" s="42">
        <v>30125.38</v>
      </c>
      <c r="R53" s="42">
        <v>985.9</v>
      </c>
      <c r="S53" s="42">
        <v>30802.02</v>
      </c>
      <c r="T53" s="42">
        <v>0</v>
      </c>
      <c r="U53" s="42">
        <v>0</v>
      </c>
      <c r="V53" s="42">
        <v>109.34</v>
      </c>
      <c r="W53" s="94">
        <v>0</v>
      </c>
      <c r="X53" s="41">
        <f>SUM(D53:$W53)</f>
        <v>1015055.9099999999</v>
      </c>
    </row>
    <row r="54" spans="1:25" s="14" customFormat="1" ht="25" customHeight="1">
      <c r="A54" s="1"/>
      <c r="B54" s="40" t="s">
        <v>14</v>
      </c>
      <c r="C54" s="41"/>
      <c r="D54" s="42">
        <v>33.950000000000003</v>
      </c>
      <c r="E54" s="42">
        <v>38599</v>
      </c>
      <c r="F54" s="42">
        <v>44</v>
      </c>
      <c r="G54" s="42">
        <v>39.700000000000003</v>
      </c>
      <c r="H54" s="42">
        <v>38.299999999999997</v>
      </c>
      <c r="I54" s="42">
        <v>60.9</v>
      </c>
      <c r="J54" s="42">
        <v>24704.05</v>
      </c>
      <c r="K54" s="42">
        <v>63.8</v>
      </c>
      <c r="L54" s="42">
        <v>542.80999999999995</v>
      </c>
      <c r="M54" s="42">
        <v>14.2</v>
      </c>
      <c r="N54" s="42">
        <v>1662.48</v>
      </c>
      <c r="O54" s="42">
        <v>30765.27</v>
      </c>
      <c r="P54" s="42">
        <v>60.85</v>
      </c>
      <c r="Q54" s="42">
        <v>19.27</v>
      </c>
      <c r="R54" s="42">
        <v>21681.55</v>
      </c>
      <c r="S54" s="42">
        <v>1027021.69</v>
      </c>
      <c r="T54" s="42">
        <v>38.35</v>
      </c>
      <c r="U54" s="42">
        <v>43.9</v>
      </c>
      <c r="V54" s="42">
        <v>21.25</v>
      </c>
      <c r="W54" s="94">
        <v>959709.10000000009</v>
      </c>
      <c r="X54" s="41">
        <f>SUM(D54:$W54)</f>
        <v>2105164.42</v>
      </c>
      <c r="Y54" s="68"/>
    </row>
    <row r="55" spans="1:25" s="14" customFormat="1" ht="25" customHeight="1">
      <c r="A55" s="1"/>
      <c r="B55" s="40" t="s">
        <v>13</v>
      </c>
      <c r="C55" s="41"/>
      <c r="D55" s="42">
        <v>875</v>
      </c>
      <c r="E55" s="42">
        <v>11136.68</v>
      </c>
      <c r="F55" s="42">
        <v>388</v>
      </c>
      <c r="G55" s="42">
        <v>380</v>
      </c>
      <c r="H55" s="42">
        <v>1421.16</v>
      </c>
      <c r="I55" s="42">
        <v>504.85</v>
      </c>
      <c r="J55" s="42">
        <v>2826.45</v>
      </c>
      <c r="K55" s="42">
        <v>569</v>
      </c>
      <c r="L55" s="42">
        <v>2421.75</v>
      </c>
      <c r="M55" s="42">
        <v>2260</v>
      </c>
      <c r="N55" s="42">
        <v>1044.4000000000001</v>
      </c>
      <c r="O55" s="42">
        <v>6316.32</v>
      </c>
      <c r="P55" s="42">
        <v>189.65</v>
      </c>
      <c r="Q55" s="42">
        <v>1530.1000000000001</v>
      </c>
      <c r="R55" s="42">
        <v>1025.4000000000001</v>
      </c>
      <c r="S55" s="42">
        <v>1133.51</v>
      </c>
      <c r="T55" s="42">
        <v>2232.19</v>
      </c>
      <c r="U55" s="42">
        <v>96.1</v>
      </c>
      <c r="V55" s="42">
        <v>735.3</v>
      </c>
      <c r="W55" s="94">
        <v>3150.04</v>
      </c>
      <c r="X55" s="41">
        <f>SUM(D55:$W55)</f>
        <v>40235.900000000009</v>
      </c>
    </row>
    <row r="56" spans="1:25" s="14" customFormat="1" ht="25" customHeight="1">
      <c r="A56" s="1"/>
      <c r="B56" s="40" t="s">
        <v>12</v>
      </c>
      <c r="C56" s="41"/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94">
        <v>0</v>
      </c>
      <c r="X56" s="41">
        <f>SUM(D56:$W56)</f>
        <v>0</v>
      </c>
    </row>
    <row r="57" spans="1:25" s="14" customFormat="1" ht="25" customHeight="1" thickBot="1">
      <c r="A57" s="1"/>
      <c r="B57" s="46" t="s">
        <v>11</v>
      </c>
      <c r="C57" s="47"/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1512758.89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96">
        <v>0</v>
      </c>
      <c r="X57" s="47">
        <f>SUM(D57:$W57)</f>
        <v>1512758.89</v>
      </c>
    </row>
    <row r="58" spans="1:25" s="6" customFormat="1" ht="25" customHeight="1">
      <c r="A58" s="1"/>
      <c r="B58" s="69"/>
      <c r="W58" s="102"/>
    </row>
    <row r="59" spans="1:25" s="6" customFormat="1" ht="25" customHeight="1" thickBot="1">
      <c r="A59" s="1"/>
      <c r="B59" s="6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02"/>
    </row>
    <row r="60" spans="1:25" s="6" customFormat="1" ht="25" customHeight="1">
      <c r="A60" s="1"/>
      <c r="B60" s="2" t="s">
        <v>10</v>
      </c>
      <c r="C60" s="70" t="s">
        <v>57</v>
      </c>
      <c r="D60" s="4">
        <v>42461</v>
      </c>
      <c r="E60" s="4">
        <v>42464</v>
      </c>
      <c r="F60" s="4">
        <v>42465</v>
      </c>
      <c r="G60" s="4">
        <v>42466</v>
      </c>
      <c r="H60" s="4">
        <v>42467</v>
      </c>
      <c r="I60" s="4">
        <v>42468</v>
      </c>
      <c r="J60" s="4">
        <v>42471</v>
      </c>
      <c r="K60" s="4">
        <v>42472</v>
      </c>
      <c r="L60" s="4">
        <v>42473</v>
      </c>
      <c r="M60" s="4">
        <v>42474</v>
      </c>
      <c r="N60" s="4">
        <v>42475</v>
      </c>
      <c r="O60" s="4">
        <v>42478</v>
      </c>
      <c r="P60" s="4">
        <v>42479</v>
      </c>
      <c r="Q60" s="4">
        <v>42480</v>
      </c>
      <c r="R60" s="4">
        <v>42482</v>
      </c>
      <c r="S60" s="4">
        <v>42485</v>
      </c>
      <c r="T60" s="4">
        <v>42486</v>
      </c>
      <c r="U60" s="4">
        <v>42487</v>
      </c>
      <c r="V60" s="4">
        <v>42488</v>
      </c>
      <c r="W60" s="5">
        <v>42489</v>
      </c>
      <c r="X60" s="3" t="s">
        <v>57</v>
      </c>
    </row>
    <row r="61" spans="1:25" s="6" customFormat="1" ht="25" customHeight="1">
      <c r="A61" s="1"/>
      <c r="B61" s="7">
        <v>42461</v>
      </c>
      <c r="C61" s="71" t="s">
        <v>59</v>
      </c>
      <c r="D61" s="9" t="s">
        <v>66</v>
      </c>
      <c r="E61" s="9" t="s">
        <v>67</v>
      </c>
      <c r="F61" s="9" t="s">
        <v>61</v>
      </c>
      <c r="G61" s="9" t="s">
        <v>68</v>
      </c>
      <c r="H61" s="9" t="s">
        <v>69</v>
      </c>
      <c r="I61" s="9" t="s">
        <v>66</v>
      </c>
      <c r="J61" s="9" t="s">
        <v>67</v>
      </c>
      <c r="K61" s="9" t="s">
        <v>61</v>
      </c>
      <c r="L61" s="9" t="s">
        <v>68</v>
      </c>
      <c r="M61" s="9" t="s">
        <v>69</v>
      </c>
      <c r="N61" s="9" t="s">
        <v>66</v>
      </c>
      <c r="O61" s="9" t="s">
        <v>67</v>
      </c>
      <c r="P61" s="9" t="s">
        <v>61</v>
      </c>
      <c r="Q61" s="9" t="s">
        <v>68</v>
      </c>
      <c r="R61" s="9" t="s">
        <v>66</v>
      </c>
      <c r="S61" s="9" t="s">
        <v>67</v>
      </c>
      <c r="T61" s="9" t="s">
        <v>61</v>
      </c>
      <c r="U61" s="9" t="s">
        <v>68</v>
      </c>
      <c r="V61" s="9" t="s">
        <v>69</v>
      </c>
      <c r="W61" s="10" t="s">
        <v>66</v>
      </c>
      <c r="X61" s="8" t="s">
        <v>64</v>
      </c>
    </row>
    <row r="62" spans="1:25" s="14" customFormat="1" ht="25" customHeight="1" thickBot="1">
      <c r="A62" s="1"/>
      <c r="B62" s="11"/>
      <c r="C62" s="72">
        <v>42430</v>
      </c>
      <c r="D62" s="104" t="s">
        <v>62</v>
      </c>
      <c r="E62" s="104" t="s">
        <v>62</v>
      </c>
      <c r="F62" s="104" t="s">
        <v>62</v>
      </c>
      <c r="G62" s="104" t="s">
        <v>62</v>
      </c>
      <c r="H62" s="104" t="s">
        <v>62</v>
      </c>
      <c r="I62" s="104" t="s">
        <v>62</v>
      </c>
      <c r="J62" s="104" t="s">
        <v>62</v>
      </c>
      <c r="K62" s="104" t="s">
        <v>62</v>
      </c>
      <c r="L62" s="104" t="s">
        <v>62</v>
      </c>
      <c r="M62" s="104" t="s">
        <v>62</v>
      </c>
      <c r="N62" s="104" t="s">
        <v>62</v>
      </c>
      <c r="O62" s="104" t="s">
        <v>62</v>
      </c>
      <c r="P62" s="104" t="s">
        <v>62</v>
      </c>
      <c r="Q62" s="104" t="s">
        <v>62</v>
      </c>
      <c r="R62" s="104" t="s">
        <v>62</v>
      </c>
      <c r="S62" s="104" t="s">
        <v>62</v>
      </c>
      <c r="T62" s="104" t="s">
        <v>62</v>
      </c>
      <c r="U62" s="104" t="s">
        <v>62</v>
      </c>
      <c r="V62" s="104" t="s">
        <v>62</v>
      </c>
      <c r="W62" s="104" t="s">
        <v>62</v>
      </c>
      <c r="X62" s="13">
        <f>X3</f>
        <v>42489</v>
      </c>
    </row>
    <row r="63" spans="1:25" s="18" customFormat="1" ht="25" customHeight="1">
      <c r="A63" s="1"/>
      <c r="B63" s="15" t="s">
        <v>9</v>
      </c>
      <c r="C63" s="26"/>
      <c r="D63" s="17">
        <v>296723.55999999773</v>
      </c>
      <c r="E63" s="17">
        <v>296791.53999999771</v>
      </c>
      <c r="F63" s="17">
        <v>296840.93999999773</v>
      </c>
      <c r="G63" s="17">
        <v>300279.94999999774</v>
      </c>
      <c r="H63" s="17">
        <v>300682.78999999777</v>
      </c>
      <c r="I63" s="17">
        <v>289091.01999999775</v>
      </c>
      <c r="J63" s="17">
        <v>289163.90999999776</v>
      </c>
      <c r="K63" s="17">
        <v>288005.10999999777</v>
      </c>
      <c r="L63" s="17">
        <v>288679.40999999776</v>
      </c>
      <c r="M63" s="17">
        <v>288778.74999999779</v>
      </c>
      <c r="N63" s="17">
        <v>288892.73999999778</v>
      </c>
      <c r="O63" s="17">
        <v>284599.77999999782</v>
      </c>
      <c r="P63" s="17">
        <v>284822.03999999783</v>
      </c>
      <c r="Q63" s="17">
        <v>284943.23999999784</v>
      </c>
      <c r="R63" s="17">
        <v>145903.33999999784</v>
      </c>
      <c r="S63" s="17">
        <v>141868.67999999784</v>
      </c>
      <c r="T63" s="17">
        <v>142003.28999999783</v>
      </c>
      <c r="U63" s="17">
        <v>142085.49999999782</v>
      </c>
      <c r="V63" s="17">
        <v>2663081.0599999977</v>
      </c>
      <c r="W63" s="86">
        <v>321129.94999999786</v>
      </c>
      <c r="X63" s="26">
        <f>C64</f>
        <v>296723.55999999773</v>
      </c>
    </row>
    <row r="64" spans="1:25" s="18" customFormat="1" ht="25" customHeight="1" thickBot="1">
      <c r="A64" s="1"/>
      <c r="B64" s="19" t="s">
        <v>8</v>
      </c>
      <c r="C64" s="73">
        <v>296723.55999999773</v>
      </c>
      <c r="D64" s="21">
        <v>296791.53999999771</v>
      </c>
      <c r="E64" s="21">
        <v>296840.93999999773</v>
      </c>
      <c r="F64" s="21">
        <v>300279.94999999774</v>
      </c>
      <c r="G64" s="21">
        <v>300682.78999999777</v>
      </c>
      <c r="H64" s="21">
        <v>289091.01999999775</v>
      </c>
      <c r="I64" s="21">
        <v>289163.90999999776</v>
      </c>
      <c r="J64" s="21">
        <v>288005.10999999777</v>
      </c>
      <c r="K64" s="21">
        <v>288679.40999999776</v>
      </c>
      <c r="L64" s="21">
        <v>288778.74999999779</v>
      </c>
      <c r="M64" s="21">
        <v>288892.73999999778</v>
      </c>
      <c r="N64" s="21">
        <v>284599.77999999782</v>
      </c>
      <c r="O64" s="21">
        <v>284822.03999999783</v>
      </c>
      <c r="P64" s="21">
        <v>284943.23999999784</v>
      </c>
      <c r="Q64" s="21">
        <v>145903.33999999784</v>
      </c>
      <c r="R64" s="21">
        <v>141868.67999999784</v>
      </c>
      <c r="S64" s="21">
        <v>142003.28999999783</v>
      </c>
      <c r="T64" s="21">
        <v>142085.49999999782</v>
      </c>
      <c r="U64" s="21">
        <v>2663081.0599999977</v>
      </c>
      <c r="V64" s="21">
        <v>321129.94999999786</v>
      </c>
      <c r="W64" s="87">
        <v>324895.91999999783</v>
      </c>
      <c r="X64" s="73">
        <f>X63+X66-X70</f>
        <v>324895.9199999976</v>
      </c>
    </row>
    <row r="65" spans="1:25" s="6" customFormat="1" ht="25" customHeight="1" thickBot="1">
      <c r="A65" s="1"/>
      <c r="B65" s="6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92"/>
      <c r="X65" s="74"/>
    </row>
    <row r="66" spans="1:25" s="18" customFormat="1" ht="25" customHeight="1">
      <c r="A66" s="1"/>
      <c r="B66" s="37" t="s">
        <v>7</v>
      </c>
      <c r="C66" s="38"/>
      <c r="D66" s="39">
        <v>67.98</v>
      </c>
      <c r="E66" s="39">
        <v>49.4</v>
      </c>
      <c r="F66" s="39">
        <v>3499.0099999999998</v>
      </c>
      <c r="G66" s="39">
        <v>782.82999999999993</v>
      </c>
      <c r="H66" s="39">
        <v>198.23</v>
      </c>
      <c r="I66" s="39">
        <v>72.89</v>
      </c>
      <c r="J66" s="39">
        <v>141.19999999999999</v>
      </c>
      <c r="K66" s="39">
        <v>674.3</v>
      </c>
      <c r="L66" s="39">
        <v>99.34</v>
      </c>
      <c r="M66" s="39">
        <v>113.99</v>
      </c>
      <c r="N66" s="39">
        <v>111.28</v>
      </c>
      <c r="O66" s="39">
        <v>222.26</v>
      </c>
      <c r="P66" s="39">
        <v>121.2</v>
      </c>
      <c r="Q66" s="39">
        <v>0</v>
      </c>
      <c r="R66" s="39">
        <v>693.75</v>
      </c>
      <c r="S66" s="39">
        <v>134.61000000000001</v>
      </c>
      <c r="T66" s="39">
        <v>82.21</v>
      </c>
      <c r="U66" s="39">
        <v>2520995.56</v>
      </c>
      <c r="V66" s="39">
        <v>115.49</v>
      </c>
      <c r="W66" s="93">
        <v>6910.16</v>
      </c>
      <c r="X66" s="38">
        <f>SUM(X67:X68)</f>
        <v>2535085.69</v>
      </c>
    </row>
    <row r="67" spans="1:25" s="14" customFormat="1" ht="25" customHeight="1">
      <c r="A67" s="1"/>
      <c r="B67" s="40" t="s">
        <v>6</v>
      </c>
      <c r="C67" s="41"/>
      <c r="D67" s="42">
        <v>67.98</v>
      </c>
      <c r="E67" s="42">
        <v>49.4</v>
      </c>
      <c r="F67" s="42">
        <v>3499.0099999999998</v>
      </c>
      <c r="G67" s="42">
        <v>782.82999999999993</v>
      </c>
      <c r="H67" s="42">
        <v>198.23</v>
      </c>
      <c r="I67" s="42">
        <v>72.89</v>
      </c>
      <c r="J67" s="42">
        <v>141.19999999999999</v>
      </c>
      <c r="K67" s="42">
        <v>674.3</v>
      </c>
      <c r="L67" s="42">
        <v>99.34</v>
      </c>
      <c r="M67" s="42">
        <v>113.99</v>
      </c>
      <c r="N67" s="42">
        <v>111.28</v>
      </c>
      <c r="O67" s="42">
        <v>222.26</v>
      </c>
      <c r="P67" s="42">
        <v>121.2</v>
      </c>
      <c r="Q67" s="42">
        <v>0</v>
      </c>
      <c r="R67" s="42">
        <v>693.75</v>
      </c>
      <c r="S67" s="42">
        <v>134.61000000000001</v>
      </c>
      <c r="T67" s="42">
        <v>82.21</v>
      </c>
      <c r="U67" s="42">
        <v>84.19</v>
      </c>
      <c r="V67" s="42">
        <v>115.49</v>
      </c>
      <c r="W67" s="94">
        <v>6910.16</v>
      </c>
      <c r="X67" s="64">
        <f>SUM(D67:$W67)</f>
        <v>14174.319999999998</v>
      </c>
    </row>
    <row r="68" spans="1:25" s="14" customFormat="1" ht="25" customHeight="1" thickBot="1">
      <c r="A68" s="1"/>
      <c r="B68" s="46" t="s">
        <v>5</v>
      </c>
      <c r="C68" s="47"/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2520911.37</v>
      </c>
      <c r="V68" s="48">
        <v>0</v>
      </c>
      <c r="W68" s="96">
        <v>0</v>
      </c>
      <c r="X68" s="75">
        <f>SUM(D68:$W68)</f>
        <v>2520911.37</v>
      </c>
    </row>
    <row r="69" spans="1:25" s="78" customFormat="1" ht="25" customHeight="1" thickBot="1">
      <c r="A69" s="1"/>
      <c r="B69" s="22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88"/>
      <c r="X69" s="77"/>
    </row>
    <row r="70" spans="1:25" s="18" customFormat="1" ht="25" customHeight="1" thickBot="1">
      <c r="A70" s="1"/>
      <c r="B70" s="58" t="s">
        <v>4</v>
      </c>
      <c r="C70" s="59"/>
      <c r="D70" s="60">
        <v>0</v>
      </c>
      <c r="E70" s="60">
        <v>0</v>
      </c>
      <c r="F70" s="60">
        <v>60</v>
      </c>
      <c r="G70" s="60">
        <v>379.99</v>
      </c>
      <c r="H70" s="60">
        <v>11790</v>
      </c>
      <c r="I70" s="60">
        <v>0</v>
      </c>
      <c r="J70" s="60">
        <v>1300</v>
      </c>
      <c r="K70" s="60">
        <v>0</v>
      </c>
      <c r="L70" s="60">
        <v>0</v>
      </c>
      <c r="M70" s="60">
        <v>0</v>
      </c>
      <c r="N70" s="60">
        <v>4404.24</v>
      </c>
      <c r="O70" s="60">
        <v>0</v>
      </c>
      <c r="P70" s="60">
        <v>0</v>
      </c>
      <c r="Q70" s="60">
        <v>139039.9</v>
      </c>
      <c r="R70" s="60">
        <v>4728.41</v>
      </c>
      <c r="S70" s="60">
        <v>0</v>
      </c>
      <c r="T70" s="60">
        <v>0</v>
      </c>
      <c r="U70" s="60">
        <v>0</v>
      </c>
      <c r="V70" s="60">
        <v>2342066.6</v>
      </c>
      <c r="W70" s="99">
        <v>3144.19</v>
      </c>
      <c r="X70" s="59">
        <f>X72</f>
        <v>2506913.33</v>
      </c>
    </row>
    <row r="71" spans="1:25" s="78" customFormat="1" ht="25" customHeight="1" thickBot="1">
      <c r="A71" s="1"/>
      <c r="B71" s="22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88"/>
      <c r="X71" s="77"/>
    </row>
    <row r="72" spans="1:25" s="18" customFormat="1" ht="25" customHeight="1">
      <c r="A72" s="1"/>
      <c r="B72" s="37" t="s">
        <v>3</v>
      </c>
      <c r="C72" s="38"/>
      <c r="D72" s="39">
        <v>0</v>
      </c>
      <c r="E72" s="39">
        <v>0</v>
      </c>
      <c r="F72" s="39">
        <v>60</v>
      </c>
      <c r="G72" s="39">
        <v>379.99</v>
      </c>
      <c r="H72" s="39">
        <v>11790</v>
      </c>
      <c r="I72" s="39">
        <v>0</v>
      </c>
      <c r="J72" s="39">
        <v>1300</v>
      </c>
      <c r="K72" s="39">
        <v>0</v>
      </c>
      <c r="L72" s="39">
        <v>0</v>
      </c>
      <c r="M72" s="39">
        <v>0</v>
      </c>
      <c r="N72" s="39">
        <v>4404.24</v>
      </c>
      <c r="O72" s="39">
        <v>0</v>
      </c>
      <c r="P72" s="39">
        <v>0</v>
      </c>
      <c r="Q72" s="39">
        <v>139039.9</v>
      </c>
      <c r="R72" s="39">
        <v>4728.41</v>
      </c>
      <c r="S72" s="39">
        <v>0</v>
      </c>
      <c r="T72" s="39">
        <v>0</v>
      </c>
      <c r="U72" s="39">
        <v>0</v>
      </c>
      <c r="V72" s="39">
        <v>2342066.6</v>
      </c>
      <c r="W72" s="93">
        <v>3144.19</v>
      </c>
      <c r="X72" s="38">
        <f>SUM(X73:X75)</f>
        <v>2506913.33</v>
      </c>
    </row>
    <row r="73" spans="1:25" s="14" customFormat="1" ht="25" customHeight="1">
      <c r="A73" s="1"/>
      <c r="B73" s="63" t="s">
        <v>2</v>
      </c>
      <c r="C73" s="64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4404.24</v>
      </c>
      <c r="O73" s="36">
        <v>0</v>
      </c>
      <c r="P73" s="36">
        <v>0</v>
      </c>
      <c r="Q73" s="36">
        <v>0</v>
      </c>
      <c r="R73" s="36">
        <v>4728.41</v>
      </c>
      <c r="S73" s="36">
        <v>0</v>
      </c>
      <c r="T73" s="36">
        <v>0</v>
      </c>
      <c r="U73" s="36">
        <v>0</v>
      </c>
      <c r="V73" s="36">
        <v>2342066.6</v>
      </c>
      <c r="W73" s="92">
        <v>0</v>
      </c>
      <c r="X73" s="64">
        <f>SUM(D73:$W73)</f>
        <v>2351199.25</v>
      </c>
    </row>
    <row r="74" spans="1:25" s="14" customFormat="1" ht="25" customHeight="1">
      <c r="A74" s="1"/>
      <c r="B74" s="63" t="s">
        <v>1</v>
      </c>
      <c r="C74" s="64"/>
      <c r="D74" s="36">
        <v>0</v>
      </c>
      <c r="E74" s="36">
        <v>0</v>
      </c>
      <c r="F74" s="36">
        <v>60</v>
      </c>
      <c r="G74" s="36">
        <v>379.99</v>
      </c>
      <c r="H74" s="36">
        <v>11790</v>
      </c>
      <c r="I74" s="36">
        <v>0</v>
      </c>
      <c r="J74" s="36">
        <v>1300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139039.9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92">
        <v>3144.19</v>
      </c>
      <c r="X74" s="64">
        <f>SUM(D74:$W74)</f>
        <v>155714.07999999999</v>
      </c>
      <c r="Y74" s="68"/>
    </row>
    <row r="75" spans="1:25" s="14" customFormat="1" ht="25" customHeight="1" thickBot="1">
      <c r="A75" s="1"/>
      <c r="B75" s="79" t="s">
        <v>0</v>
      </c>
      <c r="C75" s="75"/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103">
        <v>0</v>
      </c>
      <c r="X75" s="75">
        <f>SUM(D75:$W75)</f>
        <v>0</v>
      </c>
    </row>
    <row r="76" spans="1:25" ht="25" customHeight="1">
      <c r="B76" s="81">
        <v>42342.573295254631</v>
      </c>
    </row>
    <row r="77" spans="1:25" s="14" customFormat="1" ht="20.05" customHeight="1">
      <c r="A77" s="1"/>
      <c r="B77" s="83"/>
      <c r="C77" s="82"/>
      <c r="X77" s="84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  <row r="101" spans="2:2">
      <c r="B101" s="11"/>
    </row>
    <row r="102" spans="2:2">
      <c r="B102" s="11"/>
    </row>
    <row r="103" spans="2:2">
      <c r="B103" s="11"/>
    </row>
    <row r="104" spans="2:2">
      <c r="B104" s="11"/>
    </row>
    <row r="105" spans="2:2">
      <c r="B105" s="11"/>
    </row>
    <row r="106" spans="2:2">
      <c r="B106" s="11"/>
    </row>
    <row r="107" spans="2:2">
      <c r="B107" s="11"/>
    </row>
    <row r="108" spans="2:2">
      <c r="B108" s="11"/>
    </row>
    <row r="109" spans="2:2">
      <c r="B109" s="11"/>
    </row>
    <row r="110" spans="2:2">
      <c r="B110" s="11"/>
    </row>
    <row r="111" spans="2:2">
      <c r="B111" s="11"/>
    </row>
  </sheetData>
  <pageMargins left="0.19685039370078741" right="0.19685039370078741" top="0" bottom="0" header="0" footer="0"/>
  <pageSetup paperSize="8" scale="54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cp:lastPrinted>2015-07-23T18:48:05Z</cp:lastPrinted>
  <dcterms:created xsi:type="dcterms:W3CDTF">2015-02-12T17:49:49Z</dcterms:created>
  <dcterms:modified xsi:type="dcterms:W3CDTF">2016-05-03T17:43:03Z</dcterms:modified>
</cp:coreProperties>
</file>