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<sst xmlns="http://schemas.openxmlformats.org/spreadsheetml/2006/main" count="109" uniqueCount="107">
  <si>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</si>
  <si>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</si>
  <si>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</si>
  <si>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</si>
  <si>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</si>
  <si>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</si>
  <si>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</si>
  <si>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</si>
  <si>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</si>
  <si>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</si>
  <si>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</si>
  <si>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</si>
  <si>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</si>
  <si>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</si>
  <si>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</si>
  <si>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</si>
  <si>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</si>
  <si>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</si>
  <si>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</si>
  <si>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</si>
  <si>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</si>
  <si>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</si>
  <si>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</si>
  <si>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</si>
  <si>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</si>
  <si>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</si>
  <si>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</si>
  <si>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</si>
  <si>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</si>
  <si>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</si>
  <si>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</si>
  <si>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</si>
  <si>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</si>
  <si>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</si>
  <si>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</si>
  <si>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</si>
  <si>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</si>
  <si>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</si>
  <si>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</si>
  <si>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</si>
  <si>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</si>
  <si>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</si>
  <si>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</si>
  <si>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</si>
  <si>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</si>
  <si>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</si>
  <si>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</si>
  <si>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</si>
  <si>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</si>
  <si>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</si>
  <si>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</si>
  <si>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</si>
  <si>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</si>
  <si>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</si>
  <si>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</si>
  <si>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</si>
  <si>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</si>
  <si>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</si>
  <si>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</si>
  <si>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</si>
  <si>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</si>
  <si>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</si>
  <si>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</si>
  <si>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</si>
  <si>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</si>
  <si>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</si>
  <si>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</si>
  <si>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</si>
  <si>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</si>
  <si>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</si>
  <si>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</si>
  <si>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</si>
  <si>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</si>
  <si>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</si>
  <si>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</si>
  <si>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</si>
  <si>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</si>
  <si>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</si>
  <si>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</si>
  <si>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</si>
  <si>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</si>
  <si>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</si>
  <si>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</si>
  <si>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</si>
  <si>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</si>
  <si>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</si>
  <si>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</si>
  <si>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</si>
  <si>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</si>
  <si>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</si>
  <si>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</si>
  <si>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</si>
  <si>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</si>
  <si>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</si>
  <si>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</si>
  <si>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</si>
  <si>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</si>
  <si>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</si>
  <si>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</si>
  <si>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</si>
  <si>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</si>
  <si>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</si>
  <si>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</si>
  <si>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</si>
  <si>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</si>
  <si>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</si>
  <si>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27/10/15 - VENCIMENTO 04/11/15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</si>
</sst>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7.50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16.875" style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515266</v>
      </c>
      <c r="C7" s="10">
        <f>C8+C20+C24</f>
        <v>385499</v>
      </c>
      <c r="D7" s="10">
        <f>D8+D20+D24</f>
        <v>374487</v>
      </c>
      <c r="E7" s="10">
        <f>E8+E20+E24</f>
        <v>70792</v>
      </c>
      <c r="F7" s="10">
        <f aca="true" t="shared" si="0" ref="F7:M7">F8+F20+F24</f>
        <v>315484</v>
      </c>
      <c r="G7" s="10">
        <f t="shared" si="0"/>
        <v>519689</v>
      </c>
      <c r="H7" s="10">
        <f t="shared" si="0"/>
        <v>478304</v>
      </c>
      <c r="I7" s="10">
        <f t="shared" si="0"/>
        <v>434065</v>
      </c>
      <c r="J7" s="10">
        <f t="shared" si="0"/>
        <v>311396</v>
      </c>
      <c r="K7" s="10">
        <f t="shared" si="0"/>
        <v>373635</v>
      </c>
      <c r="L7" s="10">
        <f t="shared" si="0"/>
        <v>162604</v>
      </c>
      <c r="M7" s="10">
        <f t="shared" si="0"/>
        <v>87005</v>
      </c>
      <c r="N7" s="10">
        <f>+N8+N20+N24</f>
        <v>4028226</v>
      </c>
    </row>
    <row r="8" spans="1:14" ht="18.75" customHeight="1">
      <c r="A8" s="11" t="s">
        <v>27</v>
      </c>
      <c r="B8" s="12">
        <f>+B9+B12+B16</f>
        <v>306526</v>
      </c>
      <c r="C8" s="12">
        <f>+C9+C12+C16</f>
        <v>239872</v>
      </c>
      <c r="D8" s="12">
        <f>+D9+D12+D16</f>
        <v>246421</v>
      </c>
      <c r="E8" s="12">
        <f>+E9+E12+E16</f>
        <v>44173</v>
      </c>
      <c r="F8" s="12">
        <f aca="true" t="shared" si="1" ref="F8:M8">+F9+F12+F16</f>
        <v>198879</v>
      </c>
      <c r="G8" s="12">
        <f t="shared" si="1"/>
        <v>327837</v>
      </c>
      <c r="H8" s="12">
        <f t="shared" si="1"/>
        <v>289653</v>
      </c>
      <c r="I8" s="12">
        <f t="shared" si="1"/>
        <v>267768</v>
      </c>
      <c r="J8" s="12">
        <f t="shared" si="1"/>
        <v>194191</v>
      </c>
      <c r="K8" s="12">
        <f t="shared" si="1"/>
        <v>218439</v>
      </c>
      <c r="L8" s="12">
        <f t="shared" si="1"/>
        <v>102560</v>
      </c>
      <c r="M8" s="12">
        <f t="shared" si="1"/>
        <v>57045</v>
      </c>
      <c r="N8" s="12">
        <f>SUM(B8:M8)</f>
        <v>2493364</v>
      </c>
    </row>
    <row r="9" spans="1:14" ht="18.75" customHeight="1">
      <c r="A9" s="13" t="s">
        <v>4</v>
      </c>
      <c r="B9" s="14">
        <v>21307</v>
      </c>
      <c r="C9" s="14">
        <v>23169</v>
      </c>
      <c r="D9" s="14">
        <v>14653</v>
      </c>
      <c r="E9" s="14">
        <v>3007</v>
      </c>
      <c r="F9" s="14">
        <v>12231</v>
      </c>
      <c r="G9" s="14">
        <v>23725</v>
      </c>
      <c r="H9" s="14">
        <v>29238</v>
      </c>
      <c r="I9" s="14">
        <v>13677</v>
      </c>
      <c r="J9" s="14">
        <v>18207</v>
      </c>
      <c r="K9" s="14">
        <v>14003</v>
      </c>
      <c r="L9" s="14">
        <v>10899</v>
      </c>
      <c r="M9" s="14">
        <v>6105</v>
      </c>
      <c r="N9" s="12">
        <f aca="true" t="shared" si="2" ref="N9:N19">SUM(B9:M9)</f>
        <v>190221</v>
      </c>
    </row>
    <row r="10" spans="1:14" ht="18.75" customHeight="1">
      <c r="A10" s="15" t="s">
        <v>5</v>
      </c>
      <c r="B10" s="14">
        <f>+B9-B11</f>
        <v>21307</v>
      </c>
      <c r="C10" s="14">
        <f>+C9-C11</f>
        <v>23169</v>
      </c>
      <c r="D10" s="14">
        <f>+D9-D11</f>
        <v>14653</v>
      </c>
      <c r="E10" s="14">
        <f>+E9-E11</f>
        <v>3007</v>
      </c>
      <c r="F10" s="14">
        <f aca="true" t="shared" si="3" ref="F10:M10">+F9-F11</f>
        <v>12231</v>
      </c>
      <c r="G10" s="14">
        <f t="shared" si="3"/>
        <v>23725</v>
      </c>
      <c r="H10" s="14">
        <f t="shared" si="3"/>
        <v>29238</v>
      </c>
      <c r="I10" s="14">
        <f t="shared" si="3"/>
        <v>13677</v>
      </c>
      <c r="J10" s="14">
        <f t="shared" si="3"/>
        <v>18207</v>
      </c>
      <c r="K10" s="14">
        <f t="shared" si="3"/>
        <v>14003</v>
      </c>
      <c r="L10" s="14">
        <f t="shared" si="3"/>
        <v>10899</v>
      </c>
      <c r="M10" s="14">
        <f t="shared" si="3"/>
        <v>6105</v>
      </c>
      <c r="N10" s="12">
        <f t="shared" si="2"/>
        <v>190221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196361</v>
      </c>
      <c r="C12" s="14">
        <f>C13+C14+C15</f>
        <v>153920</v>
      </c>
      <c r="D12" s="14">
        <f>D13+D14+D15</f>
        <v>175458</v>
      </c>
      <c r="E12" s="14">
        <f>E13+E14+E15</f>
        <v>29821</v>
      </c>
      <c r="F12" s="14">
        <f aca="true" t="shared" si="4" ref="F12:M12">F13+F14+F15</f>
        <v>131787</v>
      </c>
      <c r="G12" s="14">
        <f t="shared" si="4"/>
        <v>222229</v>
      </c>
      <c r="H12" s="14">
        <f t="shared" si="4"/>
        <v>192295</v>
      </c>
      <c r="I12" s="14">
        <f t="shared" si="4"/>
        <v>186965</v>
      </c>
      <c r="J12" s="14">
        <f t="shared" si="4"/>
        <v>129901</v>
      </c>
      <c r="K12" s="14">
        <f t="shared" si="4"/>
        <v>145647</v>
      </c>
      <c r="L12" s="14">
        <f t="shared" si="4"/>
        <v>71477</v>
      </c>
      <c r="M12" s="14">
        <f t="shared" si="4"/>
        <v>39872</v>
      </c>
      <c r="N12" s="12">
        <f t="shared" si="2"/>
        <v>1675733</v>
      </c>
    </row>
    <row r="13" spans="1:14" ht="18.75" customHeight="1">
      <c r="A13" s="15" t="s">
        <v>7</v>
      </c>
      <c r="B13" s="14">
        <v>98105</v>
      </c>
      <c r="C13" s="14">
        <v>77115</v>
      </c>
      <c r="D13" s="14">
        <v>86242</v>
      </c>
      <c r="E13" s="14">
        <v>14714</v>
      </c>
      <c r="F13" s="14">
        <v>64048</v>
      </c>
      <c r="G13" s="14">
        <v>110713</v>
      </c>
      <c r="H13" s="14">
        <v>100142</v>
      </c>
      <c r="I13" s="14">
        <v>97231</v>
      </c>
      <c r="J13" s="14">
        <v>64713</v>
      </c>
      <c r="K13" s="14">
        <v>72713</v>
      </c>
      <c r="L13" s="14">
        <v>35435</v>
      </c>
      <c r="M13" s="14">
        <v>18992</v>
      </c>
      <c r="N13" s="12">
        <f t="shared" si="2"/>
        <v>840163</v>
      </c>
    </row>
    <row r="14" spans="1:14" ht="18.75" customHeight="1">
      <c r="A14" s="15" t="s">
        <v>8</v>
      </c>
      <c r="B14" s="14">
        <v>90111</v>
      </c>
      <c r="C14" s="14">
        <v>67040</v>
      </c>
      <c r="D14" s="14">
        <v>82985</v>
      </c>
      <c r="E14" s="14">
        <v>13442</v>
      </c>
      <c r="F14" s="14">
        <v>60623</v>
      </c>
      <c r="G14" s="14">
        <v>97667</v>
      </c>
      <c r="H14" s="14">
        <v>82234</v>
      </c>
      <c r="I14" s="14">
        <v>83902</v>
      </c>
      <c r="J14" s="14">
        <v>59282</v>
      </c>
      <c r="K14" s="14">
        <v>67642</v>
      </c>
      <c r="L14" s="14">
        <v>32877</v>
      </c>
      <c r="M14" s="14">
        <v>19453</v>
      </c>
      <c r="N14" s="12">
        <f t="shared" si="2"/>
        <v>757258</v>
      </c>
    </row>
    <row r="15" spans="1:14" ht="18.75" customHeight="1">
      <c r="A15" s="15" t="s">
        <v>9</v>
      </c>
      <c r="B15" s="14">
        <v>8145</v>
      </c>
      <c r="C15" s="14">
        <v>9765</v>
      </c>
      <c r="D15" s="14">
        <v>6231</v>
      </c>
      <c r="E15" s="14">
        <v>1665</v>
      </c>
      <c r="F15" s="14">
        <v>7116</v>
      </c>
      <c r="G15" s="14">
        <v>13849</v>
      </c>
      <c r="H15" s="14">
        <v>9919</v>
      </c>
      <c r="I15" s="14">
        <v>5832</v>
      </c>
      <c r="J15" s="14">
        <v>5906</v>
      </c>
      <c r="K15" s="14">
        <v>5292</v>
      </c>
      <c r="L15" s="14">
        <v>3165</v>
      </c>
      <c r="M15" s="14">
        <v>1427</v>
      </c>
      <c r="N15" s="12">
        <f t="shared" si="2"/>
        <v>78312</v>
      </c>
    </row>
    <row r="16" spans="1:14" ht="18.75" customHeight="1">
      <c r="A16" s="16" t="s">
        <v>26</v>
      </c>
      <c r="B16" s="14">
        <f>B17+B18+B19</f>
        <v>88858</v>
      </c>
      <c r="C16" s="14">
        <f>C17+C18+C19</f>
        <v>62783</v>
      </c>
      <c r="D16" s="14">
        <f>D17+D18+D19</f>
        <v>56310</v>
      </c>
      <c r="E16" s="14">
        <f>E17+E18+E19</f>
        <v>11345</v>
      </c>
      <c r="F16" s="14">
        <f aca="true" t="shared" si="5" ref="F16:M16">F17+F18+F19</f>
        <v>54861</v>
      </c>
      <c r="G16" s="14">
        <f t="shared" si="5"/>
        <v>81883</v>
      </c>
      <c r="H16" s="14">
        <f t="shared" si="5"/>
        <v>68120</v>
      </c>
      <c r="I16" s="14">
        <f t="shared" si="5"/>
        <v>67126</v>
      </c>
      <c r="J16" s="14">
        <f t="shared" si="5"/>
        <v>46083</v>
      </c>
      <c r="K16" s="14">
        <f t="shared" si="5"/>
        <v>58789</v>
      </c>
      <c r="L16" s="14">
        <f t="shared" si="5"/>
        <v>20184</v>
      </c>
      <c r="M16" s="14">
        <f t="shared" si="5"/>
        <v>11068</v>
      </c>
      <c r="N16" s="12">
        <f t="shared" si="2"/>
        <v>627410</v>
      </c>
    </row>
    <row r="17" spans="1:14" ht="18.75" customHeight="1">
      <c r="A17" s="15" t="s">
        <v>23</v>
      </c>
      <c r="B17" s="14">
        <v>9063</v>
      </c>
      <c r="C17" s="14">
        <v>7106</v>
      </c>
      <c r="D17" s="14">
        <v>6121</v>
      </c>
      <c r="E17" s="14">
        <v>1244</v>
      </c>
      <c r="F17" s="14">
        <v>5833</v>
      </c>
      <c r="G17" s="14">
        <v>10323</v>
      </c>
      <c r="H17" s="14">
        <v>8491</v>
      </c>
      <c r="I17" s="14">
        <v>8702</v>
      </c>
      <c r="J17" s="14">
        <v>5911</v>
      </c>
      <c r="K17" s="14">
        <v>7238</v>
      </c>
      <c r="L17" s="14">
        <v>2838</v>
      </c>
      <c r="M17" s="14">
        <v>1277</v>
      </c>
      <c r="N17" s="12">
        <f t="shared" si="2"/>
        <v>74147</v>
      </c>
    </row>
    <row r="18" spans="1:14" ht="18.75" customHeight="1">
      <c r="A18" s="15" t="s">
        <v>24</v>
      </c>
      <c r="B18" s="14">
        <v>3702</v>
      </c>
      <c r="C18" s="14">
        <v>1797</v>
      </c>
      <c r="D18" s="14">
        <v>3456</v>
      </c>
      <c r="E18" s="14">
        <v>525</v>
      </c>
      <c r="F18" s="14">
        <v>2302</v>
      </c>
      <c r="G18" s="14">
        <v>3412</v>
      </c>
      <c r="H18" s="14">
        <v>3579</v>
      </c>
      <c r="I18" s="14">
        <v>3891</v>
      </c>
      <c r="J18" s="14">
        <v>2379</v>
      </c>
      <c r="K18" s="14">
        <v>3869</v>
      </c>
      <c r="L18" s="14">
        <v>1197</v>
      </c>
      <c r="M18" s="14">
        <v>564</v>
      </c>
      <c r="N18" s="12">
        <f t="shared" si="2"/>
        <v>30673</v>
      </c>
    </row>
    <row r="19" spans="1:14" ht="18.75" customHeight="1">
      <c r="A19" s="15" t="s">
        <v>25</v>
      </c>
      <c r="B19" s="14">
        <v>76093</v>
      </c>
      <c r="C19" s="14">
        <v>53880</v>
      </c>
      <c r="D19" s="14">
        <v>46733</v>
      </c>
      <c r="E19" s="14">
        <v>9576</v>
      </c>
      <c r="F19" s="14">
        <v>46726</v>
      </c>
      <c r="G19" s="14">
        <v>68148</v>
      </c>
      <c r="H19" s="14">
        <v>56050</v>
      </c>
      <c r="I19" s="14">
        <v>54533</v>
      </c>
      <c r="J19" s="14">
        <v>37793</v>
      </c>
      <c r="K19" s="14">
        <v>47682</v>
      </c>
      <c r="L19" s="14">
        <v>16149</v>
      </c>
      <c r="M19" s="14">
        <v>9227</v>
      </c>
      <c r="N19" s="12">
        <f t="shared" si="2"/>
        <v>522590</v>
      </c>
    </row>
    <row r="20" spans="1:14" ht="18.75" customHeight="1">
      <c r="A20" s="17" t="s">
        <v>10</v>
      </c>
      <c r="B20" s="18">
        <f>B21+B22+B23</f>
        <v>144600</v>
      </c>
      <c r="C20" s="18">
        <f>C21+C22+C23</f>
        <v>90347</v>
      </c>
      <c r="D20" s="18">
        <f>D21+D22+D23</f>
        <v>80054</v>
      </c>
      <c r="E20" s="18">
        <f>E21+E22+E23</f>
        <v>15555</v>
      </c>
      <c r="F20" s="18">
        <f aca="true" t="shared" si="6" ref="F20:M20">F21+F22+F23</f>
        <v>68017</v>
      </c>
      <c r="G20" s="18">
        <f t="shared" si="6"/>
        <v>115001</v>
      </c>
      <c r="H20" s="18">
        <f t="shared" si="6"/>
        <v>122001</v>
      </c>
      <c r="I20" s="18">
        <f t="shared" si="6"/>
        <v>118590</v>
      </c>
      <c r="J20" s="18">
        <f t="shared" si="6"/>
        <v>76797</v>
      </c>
      <c r="K20" s="18">
        <f t="shared" si="6"/>
        <v>116777</v>
      </c>
      <c r="L20" s="18">
        <f t="shared" si="6"/>
        <v>46804</v>
      </c>
      <c r="M20" s="18">
        <f t="shared" si="6"/>
        <v>24427</v>
      </c>
      <c r="N20" s="12">
        <f aca="true" t="shared" si="7" ref="N20:N26">SUM(B20:M20)</f>
        <v>1018970</v>
      </c>
    </row>
    <row r="21" spans="1:14" ht="18.75" customHeight="1">
      <c r="A21" s="13" t="s">
        <v>11</v>
      </c>
      <c r="B21" s="14">
        <v>79681</v>
      </c>
      <c r="C21" s="14">
        <v>53067</v>
      </c>
      <c r="D21" s="14">
        <v>46649</v>
      </c>
      <c r="E21" s="14">
        <v>9027</v>
      </c>
      <c r="F21" s="14">
        <v>38963</v>
      </c>
      <c r="G21" s="14">
        <v>68354</v>
      </c>
      <c r="H21" s="14">
        <v>72814</v>
      </c>
      <c r="I21" s="14">
        <v>68894</v>
      </c>
      <c r="J21" s="14">
        <v>44307</v>
      </c>
      <c r="K21" s="14">
        <v>64142</v>
      </c>
      <c r="L21" s="14">
        <v>26147</v>
      </c>
      <c r="M21" s="14">
        <v>13248</v>
      </c>
      <c r="N21" s="12">
        <f t="shared" si="7"/>
        <v>585293</v>
      </c>
    </row>
    <row r="22" spans="1:14" ht="18.75" customHeight="1">
      <c r="A22" s="13" t="s">
        <v>12</v>
      </c>
      <c r="B22" s="14">
        <v>60602</v>
      </c>
      <c r="C22" s="14">
        <v>33439</v>
      </c>
      <c r="D22" s="14">
        <v>31021</v>
      </c>
      <c r="E22" s="14">
        <v>5884</v>
      </c>
      <c r="F22" s="14">
        <v>26464</v>
      </c>
      <c r="G22" s="14">
        <v>41560</v>
      </c>
      <c r="H22" s="14">
        <v>45104</v>
      </c>
      <c r="I22" s="14">
        <v>46562</v>
      </c>
      <c r="J22" s="14">
        <v>29936</v>
      </c>
      <c r="K22" s="14">
        <v>49445</v>
      </c>
      <c r="L22" s="14">
        <v>19217</v>
      </c>
      <c r="M22" s="14">
        <v>10579</v>
      </c>
      <c r="N22" s="12">
        <f t="shared" si="7"/>
        <v>399813</v>
      </c>
    </row>
    <row r="23" spans="1:14" ht="18.75" customHeight="1">
      <c r="A23" s="13" t="s">
        <v>13</v>
      </c>
      <c r="B23" s="14">
        <v>4317</v>
      </c>
      <c r="C23" s="14">
        <v>3841</v>
      </c>
      <c r="D23" s="14">
        <v>2384</v>
      </c>
      <c r="E23" s="14">
        <v>644</v>
      </c>
      <c r="F23" s="14">
        <v>2590</v>
      </c>
      <c r="G23" s="14">
        <v>5087</v>
      </c>
      <c r="H23" s="14">
        <v>4083</v>
      </c>
      <c r="I23" s="14">
        <v>3134</v>
      </c>
      <c r="J23" s="14">
        <v>2554</v>
      </c>
      <c r="K23" s="14">
        <v>3190</v>
      </c>
      <c r="L23" s="14">
        <v>1440</v>
      </c>
      <c r="M23" s="14">
        <v>600</v>
      </c>
      <c r="N23" s="12">
        <f t="shared" si="7"/>
        <v>33864</v>
      </c>
    </row>
    <row r="24" spans="1:14" ht="18.75" customHeight="1">
      <c r="A24" s="17" t="s">
        <v>14</v>
      </c>
      <c r="B24" s="14">
        <f>B25+B26</f>
        <v>64140</v>
      </c>
      <c r="C24" s="14">
        <f>C25+C26</f>
        <v>55280</v>
      </c>
      <c r="D24" s="14">
        <f>D25+D26</f>
        <v>48012</v>
      </c>
      <c r="E24" s="14">
        <f>E25+E26</f>
        <v>11064</v>
      </c>
      <c r="F24" s="14">
        <f aca="true" t="shared" si="8" ref="F24:M24">F25+F26</f>
        <v>48588</v>
      </c>
      <c r="G24" s="14">
        <f t="shared" si="8"/>
        <v>76851</v>
      </c>
      <c r="H24" s="14">
        <f t="shared" si="8"/>
        <v>66650</v>
      </c>
      <c r="I24" s="14">
        <f t="shared" si="8"/>
        <v>47707</v>
      </c>
      <c r="J24" s="14">
        <f t="shared" si="8"/>
        <v>40408</v>
      </c>
      <c r="K24" s="14">
        <f t="shared" si="8"/>
        <v>38419</v>
      </c>
      <c r="L24" s="14">
        <f t="shared" si="8"/>
        <v>13240</v>
      </c>
      <c r="M24" s="14">
        <f t="shared" si="8"/>
        <v>5533</v>
      </c>
      <c r="N24" s="12">
        <f t="shared" si="7"/>
        <v>515892</v>
      </c>
    </row>
    <row r="25" spans="1:14" ht="18.75" customHeight="1">
      <c r="A25" s="13" t="s">
        <v>15</v>
      </c>
      <c r="B25" s="14">
        <v>41050</v>
      </c>
      <c r="C25" s="14">
        <v>35379</v>
      </c>
      <c r="D25" s="14">
        <v>30728</v>
      </c>
      <c r="E25" s="14">
        <v>7081</v>
      </c>
      <c r="F25" s="14">
        <v>31096</v>
      </c>
      <c r="G25" s="14">
        <v>49185</v>
      </c>
      <c r="H25" s="14">
        <v>42656</v>
      </c>
      <c r="I25" s="14">
        <v>30532</v>
      </c>
      <c r="J25" s="14">
        <v>25861</v>
      </c>
      <c r="K25" s="14">
        <v>24588</v>
      </c>
      <c r="L25" s="14">
        <v>8474</v>
      </c>
      <c r="M25" s="14">
        <v>3541</v>
      </c>
      <c r="N25" s="12">
        <f t="shared" si="7"/>
        <v>330171</v>
      </c>
    </row>
    <row r="26" spans="1:14" ht="18.75" customHeight="1">
      <c r="A26" s="13" t="s">
        <v>16</v>
      </c>
      <c r="B26" s="14">
        <v>23090</v>
      </c>
      <c r="C26" s="14">
        <v>19901</v>
      </c>
      <c r="D26" s="14">
        <v>17284</v>
      </c>
      <c r="E26" s="14">
        <v>3983</v>
      </c>
      <c r="F26" s="14">
        <v>17492</v>
      </c>
      <c r="G26" s="14">
        <v>27666</v>
      </c>
      <c r="H26" s="14">
        <v>23994</v>
      </c>
      <c r="I26" s="14">
        <v>17175</v>
      </c>
      <c r="J26" s="14">
        <v>14547</v>
      </c>
      <c r="K26" s="14">
        <v>13831</v>
      </c>
      <c r="L26" s="14">
        <v>4766</v>
      </c>
      <c r="M26" s="14">
        <v>1992</v>
      </c>
      <c r="N26" s="12">
        <f t="shared" si="7"/>
        <v>185721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0.9844606203397857</v>
      </c>
      <c r="C32" s="23">
        <f aca="true" t="shared" si="9" ref="C32:M32">(((+C$8+C$20)*C$29)+(C$24*C$30))/C$7</f>
        <v>1</v>
      </c>
      <c r="D32" s="23">
        <f t="shared" si="9"/>
        <v>0.9932178732506068</v>
      </c>
      <c r="E32" s="23">
        <f t="shared" si="9"/>
        <v>0.9865097751158323</v>
      </c>
      <c r="F32" s="23">
        <f t="shared" si="9"/>
        <v>0.998998928630295</v>
      </c>
      <c r="G32" s="23">
        <f t="shared" si="9"/>
        <v>0.9989204845590344</v>
      </c>
      <c r="H32" s="23">
        <f t="shared" si="9"/>
        <v>1</v>
      </c>
      <c r="I32" s="23">
        <f t="shared" si="9"/>
        <v>0.9986701192217755</v>
      </c>
      <c r="J32" s="23">
        <f t="shared" si="9"/>
        <v>0.9980535395445028</v>
      </c>
      <c r="K32" s="23">
        <f t="shared" si="9"/>
        <v>0.9973882462831374</v>
      </c>
      <c r="L32" s="23">
        <f t="shared" si="9"/>
        <v>0.9989821898600281</v>
      </c>
      <c r="M32" s="23">
        <f t="shared" si="9"/>
        <v>0.9950333049824723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1.8549207008442241</v>
      </c>
      <c r="C35" s="26">
        <f>C32*C34</f>
        <v>1.8205</v>
      </c>
      <c r="D35" s="26">
        <f>D32*D34</f>
        <v>1.6754592303864488</v>
      </c>
      <c r="E35" s="26">
        <f>E32*E34</f>
        <v>2.128888094699966</v>
      </c>
      <c r="F35" s="26">
        <f aca="true" t="shared" si="10" ref="F35:M35">F32*F34</f>
        <v>1.9655303920801055</v>
      </c>
      <c r="G35" s="26">
        <f t="shared" si="10"/>
        <v>1.5585157400090055</v>
      </c>
      <c r="H35" s="26">
        <f t="shared" si="10"/>
        <v>1.8205</v>
      </c>
      <c r="I35" s="26">
        <f t="shared" si="10"/>
        <v>1.7748365358809393</v>
      </c>
      <c r="J35" s="26">
        <f t="shared" si="10"/>
        <v>1.9976041593983225</v>
      </c>
      <c r="K35" s="26">
        <f t="shared" si="10"/>
        <v>1.90870188691204</v>
      </c>
      <c r="L35" s="26">
        <f t="shared" si="10"/>
        <v>2.2705866193328577</v>
      </c>
      <c r="M35" s="26">
        <f t="shared" si="10"/>
        <v>2.220416820068387</v>
      </c>
      <c r="N35" s="27"/>
    </row>
    <row r="36" spans="1:14" ht="18.75" customHeight="1">
      <c r="A36" s="57" t="s">
        <v>43</v>
      </c>
      <c r="B36" s="26">
        <v>-0.0059219898</v>
      </c>
      <c r="C36" s="26">
        <v>-0.006</v>
      </c>
      <c r="D36" s="26">
        <v>-0.0055013926</v>
      </c>
      <c r="E36" s="26">
        <v>-0.0061968867</v>
      </c>
      <c r="F36" s="26">
        <v>-0.0063390219</v>
      </c>
      <c r="G36" s="26">
        <v>-0.0050944892</v>
      </c>
      <c r="H36" s="26">
        <v>-0.0056</v>
      </c>
      <c r="I36" s="26">
        <v>-0.0056806239</v>
      </c>
      <c r="J36" s="26">
        <v>-0.0051981721</v>
      </c>
      <c r="K36" s="26">
        <v>-0.0062339181</v>
      </c>
      <c r="L36" s="26">
        <v>-0.0073610735</v>
      </c>
      <c r="M36" s="26">
        <v>-0.0071983219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2157.1200000000003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1733.4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25042.280000000002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504</v>
      </c>
      <c r="G39" s="63">
        <v>622</v>
      </c>
      <c r="H39" s="63">
        <v>677</v>
      </c>
      <c r="I39" s="63">
        <v>595</v>
      </c>
      <c r="J39" s="63">
        <v>405</v>
      </c>
      <c r="K39" s="63">
        <v>608</v>
      </c>
      <c r="L39" s="63">
        <v>297</v>
      </c>
      <c r="M39" s="63">
        <v>166</v>
      </c>
      <c r="N39" s="12">
        <f>SUM(B39:M39)</f>
        <v>5851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955889.0898449132</v>
      </c>
      <c r="C42" s="65">
        <f aca="true" t="shared" si="12" ref="C42:M42">C43+C44+C45+C46</f>
        <v>701983.1755</v>
      </c>
      <c r="D42" s="65">
        <f t="shared" si="12"/>
        <v>636902.920799134</v>
      </c>
      <c r="E42" s="65">
        <f t="shared" si="12"/>
        <v>150915.83599673357</v>
      </c>
      <c r="F42" s="65">
        <f t="shared" si="12"/>
        <v>620250.6502299004</v>
      </c>
      <c r="G42" s="65">
        <f t="shared" si="12"/>
        <v>809958.0964116813</v>
      </c>
      <c r="H42" s="65">
        <f t="shared" si="12"/>
        <v>870971.4896000001</v>
      </c>
      <c r="I42" s="65">
        <f t="shared" si="12"/>
        <v>770475.2609340063</v>
      </c>
      <c r="J42" s="65">
        <f t="shared" si="12"/>
        <v>622160.6548207484</v>
      </c>
      <c r="K42" s="65">
        <f t="shared" si="12"/>
        <v>713430.8595270866</v>
      </c>
      <c r="L42" s="65">
        <f t="shared" si="12"/>
        <v>369280.68665460596</v>
      </c>
      <c r="M42" s="65">
        <f t="shared" si="12"/>
        <v>193271.55543314054</v>
      </c>
      <c r="N42" s="65">
        <f>N43+N44+N45+N46</f>
        <v>7415490.275751949</v>
      </c>
    </row>
    <row r="43" spans="1:14" ht="18.75" customHeight="1">
      <c r="A43" s="62" t="s">
        <v>86</v>
      </c>
      <c r="B43" s="59">
        <f aca="true" t="shared" si="13" ref="B43:H43">B35*B7</f>
        <v>955777.5698412</v>
      </c>
      <c r="C43" s="59">
        <f t="shared" si="13"/>
        <v>701800.9295</v>
      </c>
      <c r="D43" s="59">
        <f t="shared" si="13"/>
        <v>627437.7008097301</v>
      </c>
      <c r="E43" s="59">
        <f t="shared" si="13"/>
        <v>150708.24599999998</v>
      </c>
      <c r="F43" s="59">
        <f t="shared" si="13"/>
        <v>620093.390215</v>
      </c>
      <c r="G43" s="59">
        <f t="shared" si="13"/>
        <v>809943.48640954</v>
      </c>
      <c r="H43" s="59">
        <f t="shared" si="13"/>
        <v>870752.432</v>
      </c>
      <c r="I43" s="59">
        <f>I35*I7</f>
        <v>770394.4209471599</v>
      </c>
      <c r="J43" s="59">
        <f>J35*J7</f>
        <v>622045.94482</v>
      </c>
      <c r="K43" s="59">
        <f>K35*K7</f>
        <v>713157.8295163801</v>
      </c>
      <c r="L43" s="59">
        <f>L35*L7</f>
        <v>369206.46664999996</v>
      </c>
      <c r="M43" s="59">
        <f>M35*M7</f>
        <v>193187.36543005003</v>
      </c>
      <c r="N43" s="61">
        <f>SUM(B43:M43)</f>
        <v>7404505.782139059</v>
      </c>
    </row>
    <row r="44" spans="1:14" ht="18.75" customHeight="1">
      <c r="A44" s="62" t="s">
        <v>87</v>
      </c>
      <c r="B44" s="59">
        <f aca="true" t="shared" si="14" ref="B44:M44">B36*B7</f>
        <v>-3051.3999962868</v>
      </c>
      <c r="C44" s="59">
        <f t="shared" si="14"/>
        <v>-2312.994</v>
      </c>
      <c r="D44" s="59">
        <f t="shared" si="14"/>
        <v>-2060.2000105962</v>
      </c>
      <c r="E44" s="59">
        <f t="shared" si="14"/>
        <v>-438.6900032664</v>
      </c>
      <c r="F44" s="59">
        <f t="shared" si="14"/>
        <v>-1999.8599850996</v>
      </c>
      <c r="G44" s="59">
        <f t="shared" si="14"/>
        <v>-2647.5499978588</v>
      </c>
      <c r="H44" s="59">
        <f t="shared" si="14"/>
        <v>-2678.5024</v>
      </c>
      <c r="I44" s="59">
        <f t="shared" si="14"/>
        <v>-2465.7600131535</v>
      </c>
      <c r="J44" s="59">
        <f t="shared" si="14"/>
        <v>-1618.6899992515998</v>
      </c>
      <c r="K44" s="59">
        <f t="shared" si="14"/>
        <v>-2329.2099892935003</v>
      </c>
      <c r="L44" s="59">
        <f t="shared" si="14"/>
        <v>-1196.9399953939999</v>
      </c>
      <c r="M44" s="59">
        <f t="shared" si="14"/>
        <v>-626.2899969095</v>
      </c>
      <c r="N44" s="28">
        <f>SUM(B44:M44)</f>
        <v>-23426.086387109903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2157.1200000000003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1733.4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25042.280000000002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-75653.48</v>
      </c>
      <c r="C48" s="28">
        <f aca="true" t="shared" si="16" ref="C48:M48">+C49+C52+C60+C61</f>
        <v>-82727.84</v>
      </c>
      <c r="D48" s="28">
        <f t="shared" si="16"/>
        <v>-51388.22</v>
      </c>
      <c r="E48" s="28">
        <f t="shared" si="16"/>
        <v>-10605.82</v>
      </c>
      <c r="F48" s="28">
        <f t="shared" si="16"/>
        <v>-42834.18</v>
      </c>
      <c r="G48" s="28">
        <f t="shared" si="16"/>
        <v>-85452.14</v>
      </c>
      <c r="H48" s="28">
        <f t="shared" si="16"/>
        <v>-106690.48</v>
      </c>
      <c r="I48" s="28">
        <f t="shared" si="16"/>
        <v>-47972.22</v>
      </c>
      <c r="J48" s="28">
        <f t="shared" si="16"/>
        <v>-64315.14</v>
      </c>
      <c r="K48" s="28">
        <f t="shared" si="16"/>
        <v>-49108.94</v>
      </c>
      <c r="L48" s="28">
        <f t="shared" si="16"/>
        <v>-39040.9</v>
      </c>
      <c r="M48" s="28">
        <f t="shared" si="16"/>
        <v>-21755.86</v>
      </c>
      <c r="N48" s="28">
        <f>+N49+N52+N60+N61</f>
        <v>-677545.22</v>
      </c>
    </row>
    <row r="49" spans="1:14" ht="18.75" customHeight="1">
      <c r="A49" s="17" t="s">
        <v>48</v>
      </c>
      <c r="B49" s="29">
        <f>B50+B51</f>
        <v>-74574.5</v>
      </c>
      <c r="C49" s="29">
        <f>C50+C51</f>
        <v>-81091.5</v>
      </c>
      <c r="D49" s="29">
        <f>D50+D51</f>
        <v>-51285.5</v>
      </c>
      <c r="E49" s="29">
        <f>E50+E51</f>
        <v>-10524.5</v>
      </c>
      <c r="F49" s="29">
        <f aca="true" t="shared" si="17" ref="F49:M49">F50+F51</f>
        <v>-42808.5</v>
      </c>
      <c r="G49" s="29">
        <f t="shared" si="17"/>
        <v>-83037.5</v>
      </c>
      <c r="H49" s="29">
        <f t="shared" si="17"/>
        <v>-102333</v>
      </c>
      <c r="I49" s="29">
        <f t="shared" si="17"/>
        <v>-47869.5</v>
      </c>
      <c r="J49" s="29">
        <f t="shared" si="17"/>
        <v>-63724.5</v>
      </c>
      <c r="K49" s="29">
        <f t="shared" si="17"/>
        <v>-49010.5</v>
      </c>
      <c r="L49" s="29">
        <f t="shared" si="17"/>
        <v>-38146.5</v>
      </c>
      <c r="M49" s="29">
        <f t="shared" si="17"/>
        <v>-21367.5</v>
      </c>
      <c r="N49" s="28">
        <f aca="true" t="shared" si="18" ref="N49:N61">SUM(B49:M49)</f>
        <v>-665773.5</v>
      </c>
    </row>
    <row r="50" spans="1:14" ht="18.75" customHeight="1">
      <c r="A50" s="13" t="s">
        <v>49</v>
      </c>
      <c r="B50" s="20">
        <f>ROUND(-B9*$D$3,2)</f>
        <v>-74574.5</v>
      </c>
      <c r="C50" s="20">
        <f>ROUND(-C9*$D$3,2)</f>
        <v>-81091.5</v>
      </c>
      <c r="D50" s="20">
        <f>ROUND(-D9*$D$3,2)</f>
        <v>-51285.5</v>
      </c>
      <c r="E50" s="20">
        <f>ROUND(-E9*$D$3,2)</f>
        <v>-10524.5</v>
      </c>
      <c r="F50" s="20">
        <f aca="true" t="shared" si="19" ref="F50:M50">ROUND(-F9*$D$3,2)</f>
        <v>-42808.5</v>
      </c>
      <c r="G50" s="20">
        <f t="shared" si="19"/>
        <v>-83037.5</v>
      </c>
      <c r="H50" s="20">
        <f t="shared" si="19"/>
        <v>-102333</v>
      </c>
      <c r="I50" s="20">
        <f t="shared" si="19"/>
        <v>-47869.5</v>
      </c>
      <c r="J50" s="20">
        <f t="shared" si="19"/>
        <v>-63724.5</v>
      </c>
      <c r="K50" s="20">
        <f t="shared" si="19"/>
        <v>-49010.5</v>
      </c>
      <c r="L50" s="20">
        <f t="shared" si="19"/>
        <v>-38146.5</v>
      </c>
      <c r="M50" s="20">
        <f t="shared" si="19"/>
        <v>-21367.5</v>
      </c>
      <c r="N50" s="50">
        <f t="shared" si="18"/>
        <v>-665773.5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-1078.98</v>
      </c>
      <c r="C52" s="29">
        <f aca="true" t="shared" si="21" ref="C52:M52">SUM(C53:C59)</f>
        <v>-1636.34</v>
      </c>
      <c r="D52" s="29">
        <f t="shared" si="21"/>
        <v>-102.72</v>
      </c>
      <c r="E52" s="29">
        <f t="shared" si="21"/>
        <v>-81.32</v>
      </c>
      <c r="F52" s="29">
        <f t="shared" si="21"/>
        <v>-25.68</v>
      </c>
      <c r="G52" s="29">
        <f t="shared" si="21"/>
        <v>-2414.64</v>
      </c>
      <c r="H52" s="29">
        <f t="shared" si="21"/>
        <v>-4357.48</v>
      </c>
      <c r="I52" s="29">
        <f t="shared" si="21"/>
        <v>-102.72</v>
      </c>
      <c r="J52" s="29">
        <f t="shared" si="21"/>
        <v>-590.64</v>
      </c>
      <c r="K52" s="29">
        <f t="shared" si="21"/>
        <v>-98.44</v>
      </c>
      <c r="L52" s="29">
        <f t="shared" si="21"/>
        <v>-894.4</v>
      </c>
      <c r="M52" s="29">
        <f t="shared" si="21"/>
        <v>-388.36</v>
      </c>
      <c r="N52" s="29">
        <f>SUM(N53:N59)</f>
        <v>-11771.719999999998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-775.1</v>
      </c>
      <c r="C57" s="27">
        <v>-1516.5</v>
      </c>
      <c r="D57" s="27">
        <v>0</v>
      </c>
      <c r="E57" s="27">
        <v>0</v>
      </c>
      <c r="F57" s="27">
        <v>0</v>
      </c>
      <c r="G57" s="27">
        <v>-2359</v>
      </c>
      <c r="H57" s="27">
        <v>-4246.2</v>
      </c>
      <c r="I57" s="27">
        <v>0</v>
      </c>
      <c r="J57" s="27">
        <v>0</v>
      </c>
      <c r="K57" s="27">
        <v>0</v>
      </c>
      <c r="L57" s="27">
        <v>-808.8</v>
      </c>
      <c r="M57" s="27">
        <v>-337</v>
      </c>
      <c r="N57" s="27">
        <f t="shared" si="18"/>
        <v>-10042.599999999999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-55.64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-1729.1199999999997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880235.6098449132</v>
      </c>
      <c r="C63" s="32">
        <f t="shared" si="22"/>
        <v>619255.3355</v>
      </c>
      <c r="D63" s="32">
        <f t="shared" si="22"/>
        <v>585514.700799134</v>
      </c>
      <c r="E63" s="32">
        <f t="shared" si="22"/>
        <v>140310.01599673356</v>
      </c>
      <c r="F63" s="32">
        <f t="shared" si="22"/>
        <v>577416.4702299003</v>
      </c>
      <c r="G63" s="32">
        <f t="shared" si="22"/>
        <v>724505.9564116813</v>
      </c>
      <c r="H63" s="32">
        <f t="shared" si="22"/>
        <v>764281.0096000001</v>
      </c>
      <c r="I63" s="32">
        <f t="shared" si="22"/>
        <v>722503.0409340063</v>
      </c>
      <c r="J63" s="32">
        <f t="shared" si="22"/>
        <v>557845.5148207484</v>
      </c>
      <c r="K63" s="32">
        <f t="shared" si="22"/>
        <v>664321.9195270867</v>
      </c>
      <c r="L63" s="32">
        <f t="shared" si="22"/>
        <v>330239.78665460594</v>
      </c>
      <c r="M63" s="32">
        <f t="shared" si="22"/>
        <v>171515.69543314056</v>
      </c>
      <c r="N63" s="32">
        <f>SUM(B63:M63)</f>
        <v>6737945.0557519505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6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P65" s="79"/>
    </row>
    <row r="66" spans="1:14" ht="18.75" customHeight="1">
      <c r="A66" s="2" t="s">
        <v>99</v>
      </c>
      <c r="B66" s="39">
        <f>SUM(B67:B80)</f>
        <v>880235.61</v>
      </c>
      <c r="C66" s="39">
        <f aca="true" t="shared" si="23" ref="C66:M66">SUM(C67:C80)</f>
        <v>619255.3300000001</v>
      </c>
      <c r="D66" s="39">
        <f t="shared" si="23"/>
        <v>585514.7</v>
      </c>
      <c r="E66" s="39">
        <f t="shared" si="23"/>
        <v>140310.02</v>
      </c>
      <c r="F66" s="39">
        <f t="shared" si="23"/>
        <v>577416.47</v>
      </c>
      <c r="G66" s="39">
        <f t="shared" si="23"/>
        <v>724505.96</v>
      </c>
      <c r="H66" s="39">
        <f t="shared" si="23"/>
        <v>764281</v>
      </c>
      <c r="I66" s="39">
        <f t="shared" si="23"/>
        <v>722503.04</v>
      </c>
      <c r="J66" s="39">
        <f t="shared" si="23"/>
        <v>557845.51</v>
      </c>
      <c r="K66" s="39">
        <f t="shared" si="23"/>
        <v>664321.92</v>
      </c>
      <c r="L66" s="39">
        <f t="shared" si="23"/>
        <v>330239.79</v>
      </c>
      <c r="M66" s="39">
        <f t="shared" si="23"/>
        <v>171515.7</v>
      </c>
      <c r="N66" s="32">
        <f>SUM(N67:N80)</f>
        <v>6737945.05</v>
      </c>
    </row>
    <row r="67" spans="1:14" ht="18.75" customHeight="1">
      <c r="A67" s="17" t="s">
        <v>91</v>
      </c>
      <c r="B67" s="39">
        <v>178655.9</v>
      </c>
      <c r="C67" s="39">
        <v>177209.3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355865.19999999995</v>
      </c>
    </row>
    <row r="68" spans="1:14" ht="18.75" customHeight="1">
      <c r="A68" s="17" t="s">
        <v>92</v>
      </c>
      <c r="B68" s="39">
        <v>701579.71</v>
      </c>
      <c r="C68" s="39">
        <v>442046.03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1143625.74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585514.7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585514.7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140310.02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140310.02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577416.47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577416.47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724505.96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724505.96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589779.88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589779.88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174501.12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174501.12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722503.04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722503.04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557845.51</v>
      </c>
      <c r="K76" s="38">
        <v>0</v>
      </c>
      <c r="L76" s="38">
        <v>0</v>
      </c>
      <c r="M76" s="38">
        <v>0</v>
      </c>
      <c r="N76" s="32">
        <f t="shared" si="24"/>
        <v>557845.51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664321.92</v>
      </c>
      <c r="L77" s="38">
        <v>0</v>
      </c>
      <c r="M77" s="66"/>
      <c r="N77" s="29">
        <f t="shared" si="24"/>
        <v>664321.92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330239.79</v>
      </c>
      <c r="M78" s="38">
        <v>0</v>
      </c>
      <c r="N78" s="32">
        <f t="shared" si="24"/>
        <v>330239.79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171515.7</v>
      </c>
      <c r="N79" s="29">
        <f t="shared" si="24"/>
        <v>171515.7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2.0622395721428446</v>
      </c>
      <c r="C84" s="48">
        <v>2.082007223527472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1.8091088007952336</v>
      </c>
      <c r="C85" s="48">
        <v>1.7331537692187688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1.6757180377399854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2.131820488144615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1.9660288643160997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1.558543852980689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1.8307190368191257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1.7894837098797054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1.775022775238746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1.9979725327902362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1.9094326268339064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2.2710430656970675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2.221384465641521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2015-11-03T18:39:21Z</dcterms:modified>
  <cp:category/>
  <cp:version/>
  <cp:contentType/>
  <cp:contentStatus/>
</cp:coreProperties>
</file>