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<sst xmlns="http://schemas.openxmlformats.org/spreadsheetml/2006/main" count="109" uniqueCount="107">
  <si>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</si>
  <si>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</si>
  <si>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</si>
  <si>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</si>
  <si>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</si>
  <si>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</si>
  <si>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</si>
  <si>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</si>
  <si>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</si>
  <si>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</si>
  <si>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</si>
  <si>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</si>
  <si>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</si>
  <si>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</si>
  <si>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</si>
  <si>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</si>
  <si>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</si>
  <si>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</si>
  <si>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</si>
  <si>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</si>
  <si>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</si>
  <si>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</si>
  <si>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</si>
  <si>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</si>
  <si>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</si>
  <si>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</si>
  <si>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</si>
  <si>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</si>
  <si>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</si>
  <si>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</si>
  <si>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</si>
  <si>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</si>
  <si>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</si>
  <si>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</si>
  <si>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</si>
  <si>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</si>
  <si>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</si>
  <si>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</si>
  <si>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</si>
  <si>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</si>
  <si>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</si>
  <si>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</si>
  <si>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</si>
  <si>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</si>
  <si>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</si>
  <si>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</si>
  <si>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</si>
  <si>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</si>
  <si>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</si>
  <si>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</si>
  <si>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</si>
  <si>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</si>
  <si>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</si>
  <si>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</si>
  <si>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</si>
  <si>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</si>
  <si>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</si>
  <si>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</si>
  <si>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</si>
  <si>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</si>
  <si>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</si>
  <si>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</si>
  <si>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</si>
  <si>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</si>
  <si>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</si>
  <si>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</si>
  <si>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</si>
  <si>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</si>
  <si>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</si>
  <si>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</si>
  <si>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</si>
  <si>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</si>
  <si>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</si>
  <si>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</si>
  <si>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</si>
  <si>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</si>
  <si>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</si>
  <si>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</si>
  <si>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</si>
  <si>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</si>
  <si>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</si>
  <si>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</si>
  <si>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</si>
  <si>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</si>
  <si>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</si>
  <si>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</si>
  <si>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</si>
  <si>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</si>
  <si>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</si>
  <si>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</si>
  <si>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</si>
  <si>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</si>
  <si>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</si>
  <si>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</si>
  <si>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</si>
  <si>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</si>
  <si>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</si>
  <si>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</si>
  <si>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</si>
  <si>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</si>
  <si>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</si>
  <si>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</si>
  <si>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</si>
  <si>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</si>
  <si>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</si>
  <si>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</si>
  <si>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21/10/15 - VENCIMENTO 28/10/15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</si>
</sst>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519389</v>
      </c>
      <c r="C7" s="10">
        <f>C8+C20+C24</f>
        <v>384524</v>
      </c>
      <c r="D7" s="10">
        <f>D8+D20+D24</f>
        <v>384788</v>
      </c>
      <c r="E7" s="10">
        <f>E8+E20+E24</f>
        <v>70320</v>
      </c>
      <c r="F7" s="10">
        <f aca="true" t="shared" si="0" ref="F7:M7">F8+F20+F24</f>
        <v>326323</v>
      </c>
      <c r="G7" s="10">
        <f t="shared" si="0"/>
        <v>528176</v>
      </c>
      <c r="H7" s="10">
        <f t="shared" si="0"/>
        <v>488831</v>
      </c>
      <c r="I7" s="10">
        <f t="shared" si="0"/>
        <v>434655</v>
      </c>
      <c r="J7" s="10">
        <f t="shared" si="0"/>
        <v>318219</v>
      </c>
      <c r="K7" s="10">
        <f t="shared" si="0"/>
        <v>381582</v>
      </c>
      <c r="L7" s="10">
        <f t="shared" si="0"/>
        <v>164241</v>
      </c>
      <c r="M7" s="10">
        <f t="shared" si="0"/>
        <v>89220</v>
      </c>
      <c r="N7" s="10">
        <f>+N8+N20+N24</f>
        <v>4090268</v>
      </c>
    </row>
    <row r="8" spans="1:14" ht="18.75" customHeight="1">
      <c r="A8" s="11" t="s">
        <v>27</v>
      </c>
      <c r="B8" s="12">
        <f>+B9+B12+B16</f>
        <v>309144</v>
      </c>
      <c r="C8" s="12">
        <f>+C9+C12+C16</f>
        <v>240073</v>
      </c>
      <c r="D8" s="12">
        <f>+D9+D12+D16</f>
        <v>252548</v>
      </c>
      <c r="E8" s="12">
        <f>+E9+E12+E16</f>
        <v>43883</v>
      </c>
      <c r="F8" s="12">
        <f aca="true" t="shared" si="1" ref="F8:M8">+F9+F12+F16</f>
        <v>205588</v>
      </c>
      <c r="G8" s="12">
        <f t="shared" si="1"/>
        <v>333925</v>
      </c>
      <c r="H8" s="12">
        <f t="shared" si="1"/>
        <v>296415</v>
      </c>
      <c r="I8" s="12">
        <f t="shared" si="1"/>
        <v>267957</v>
      </c>
      <c r="J8" s="12">
        <f t="shared" si="1"/>
        <v>197212</v>
      </c>
      <c r="K8" s="12">
        <f t="shared" si="1"/>
        <v>223026</v>
      </c>
      <c r="L8" s="12">
        <f t="shared" si="1"/>
        <v>103423</v>
      </c>
      <c r="M8" s="12">
        <f t="shared" si="1"/>
        <v>58252</v>
      </c>
      <c r="N8" s="12">
        <f>SUM(B8:M8)</f>
        <v>2531446</v>
      </c>
    </row>
    <row r="9" spans="1:14" ht="18.75" customHeight="1">
      <c r="A9" s="13" t="s">
        <v>4</v>
      </c>
      <c r="B9" s="14">
        <v>21765</v>
      </c>
      <c r="C9" s="14">
        <v>23069</v>
      </c>
      <c r="D9" s="14">
        <v>14698</v>
      </c>
      <c r="E9" s="14">
        <v>3151</v>
      </c>
      <c r="F9" s="14">
        <v>12738</v>
      </c>
      <c r="G9" s="14">
        <v>24024</v>
      </c>
      <c r="H9" s="14">
        <v>29732</v>
      </c>
      <c r="I9" s="14">
        <v>13587</v>
      </c>
      <c r="J9" s="14">
        <v>18710</v>
      </c>
      <c r="K9" s="14">
        <v>14289</v>
      </c>
      <c r="L9" s="14">
        <v>10886</v>
      </c>
      <c r="M9" s="14">
        <v>6311</v>
      </c>
      <c r="N9" s="12">
        <f aca="true" t="shared" si="2" ref="N9:N19">SUM(B9:M9)</f>
        <v>192960</v>
      </c>
    </row>
    <row r="10" spans="1:14" ht="18.75" customHeight="1">
      <c r="A10" s="15" t="s">
        <v>5</v>
      </c>
      <c r="B10" s="14">
        <f>+B9-B11</f>
        <v>21765</v>
      </c>
      <c r="C10" s="14">
        <f>+C9-C11</f>
        <v>23069</v>
      </c>
      <c r="D10" s="14">
        <f>+D9-D11</f>
        <v>14698</v>
      </c>
      <c r="E10" s="14">
        <f>+E9-E11</f>
        <v>3151</v>
      </c>
      <c r="F10" s="14">
        <f aca="true" t="shared" si="3" ref="F10:M10">+F9-F11</f>
        <v>12738</v>
      </c>
      <c r="G10" s="14">
        <f t="shared" si="3"/>
        <v>24024</v>
      </c>
      <c r="H10" s="14">
        <f t="shared" si="3"/>
        <v>29732</v>
      </c>
      <c r="I10" s="14">
        <f t="shared" si="3"/>
        <v>13587</v>
      </c>
      <c r="J10" s="14">
        <f t="shared" si="3"/>
        <v>18710</v>
      </c>
      <c r="K10" s="14">
        <f t="shared" si="3"/>
        <v>14289</v>
      </c>
      <c r="L10" s="14">
        <f t="shared" si="3"/>
        <v>10886</v>
      </c>
      <c r="M10" s="14">
        <f t="shared" si="3"/>
        <v>6311</v>
      </c>
      <c r="N10" s="12">
        <f t="shared" si="2"/>
        <v>192960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199263</v>
      </c>
      <c r="C12" s="14">
        <f>C13+C14+C15</f>
        <v>155647</v>
      </c>
      <c r="D12" s="14">
        <f>D13+D14+D15</f>
        <v>180699</v>
      </c>
      <c r="E12" s="14">
        <f>E13+E14+E15</f>
        <v>29849</v>
      </c>
      <c r="F12" s="14">
        <f aca="true" t="shared" si="4" ref="F12:M12">F13+F14+F15</f>
        <v>136694</v>
      </c>
      <c r="G12" s="14">
        <f t="shared" si="4"/>
        <v>228246</v>
      </c>
      <c r="H12" s="14">
        <f t="shared" si="4"/>
        <v>198049</v>
      </c>
      <c r="I12" s="14">
        <f t="shared" si="4"/>
        <v>188396</v>
      </c>
      <c r="J12" s="14">
        <f t="shared" si="4"/>
        <v>133124</v>
      </c>
      <c r="K12" s="14">
        <f t="shared" si="4"/>
        <v>149963</v>
      </c>
      <c r="L12" s="14">
        <f t="shared" si="4"/>
        <v>72398</v>
      </c>
      <c r="M12" s="14">
        <f t="shared" si="4"/>
        <v>41113</v>
      </c>
      <c r="N12" s="12">
        <f t="shared" si="2"/>
        <v>1713441</v>
      </c>
    </row>
    <row r="13" spans="1:14" ht="18.75" customHeight="1">
      <c r="A13" s="15" t="s">
        <v>7</v>
      </c>
      <c r="B13" s="14">
        <v>96109</v>
      </c>
      <c r="C13" s="14">
        <v>75426</v>
      </c>
      <c r="D13" s="14">
        <v>85626</v>
      </c>
      <c r="E13" s="14">
        <v>14307</v>
      </c>
      <c r="F13" s="14">
        <v>64226</v>
      </c>
      <c r="G13" s="14">
        <v>109498</v>
      </c>
      <c r="H13" s="14">
        <v>99693</v>
      </c>
      <c r="I13" s="14">
        <v>94042</v>
      </c>
      <c r="J13" s="14">
        <v>64097</v>
      </c>
      <c r="K13" s="14">
        <v>72142</v>
      </c>
      <c r="L13" s="14">
        <v>34691</v>
      </c>
      <c r="M13" s="14">
        <v>19054</v>
      </c>
      <c r="N13" s="12">
        <f t="shared" si="2"/>
        <v>828911</v>
      </c>
    </row>
    <row r="14" spans="1:14" ht="18.75" customHeight="1">
      <c r="A14" s="15" t="s">
        <v>8</v>
      </c>
      <c r="B14" s="14">
        <v>94537</v>
      </c>
      <c r="C14" s="14">
        <v>70177</v>
      </c>
      <c r="D14" s="14">
        <v>88288</v>
      </c>
      <c r="E14" s="14">
        <v>13860</v>
      </c>
      <c r="F14" s="14">
        <v>64574</v>
      </c>
      <c r="G14" s="14">
        <v>103794</v>
      </c>
      <c r="H14" s="14">
        <v>87739</v>
      </c>
      <c r="I14" s="14">
        <v>88197</v>
      </c>
      <c r="J14" s="14">
        <v>62737</v>
      </c>
      <c r="K14" s="14">
        <v>71938</v>
      </c>
      <c r="L14" s="14">
        <v>34312</v>
      </c>
      <c r="M14" s="14">
        <v>20483</v>
      </c>
      <c r="N14" s="12">
        <f t="shared" si="2"/>
        <v>800636</v>
      </c>
    </row>
    <row r="15" spans="1:14" ht="18.75" customHeight="1">
      <c r="A15" s="15" t="s">
        <v>9</v>
      </c>
      <c r="B15" s="14">
        <v>8617</v>
      </c>
      <c r="C15" s="14">
        <v>10044</v>
      </c>
      <c r="D15" s="14">
        <v>6785</v>
      </c>
      <c r="E15" s="14">
        <v>1682</v>
      </c>
      <c r="F15" s="14">
        <v>7894</v>
      </c>
      <c r="G15" s="14">
        <v>14954</v>
      </c>
      <c r="H15" s="14">
        <v>10617</v>
      </c>
      <c r="I15" s="14">
        <v>6157</v>
      </c>
      <c r="J15" s="14">
        <v>6290</v>
      </c>
      <c r="K15" s="14">
        <v>5883</v>
      </c>
      <c r="L15" s="14">
        <v>3395</v>
      </c>
      <c r="M15" s="14">
        <v>1576</v>
      </c>
      <c r="N15" s="12">
        <f t="shared" si="2"/>
        <v>83894</v>
      </c>
    </row>
    <row r="16" spans="1:14" ht="18.75" customHeight="1">
      <c r="A16" s="16" t="s">
        <v>26</v>
      </c>
      <c r="B16" s="14">
        <f>B17+B18+B19</f>
        <v>88116</v>
      </c>
      <c r="C16" s="14">
        <f>C17+C18+C19</f>
        <v>61357</v>
      </c>
      <c r="D16" s="14">
        <f>D17+D18+D19</f>
        <v>57151</v>
      </c>
      <c r="E16" s="14">
        <f>E17+E18+E19</f>
        <v>10883</v>
      </c>
      <c r="F16" s="14">
        <f aca="true" t="shared" si="5" ref="F16:M16">F17+F18+F19</f>
        <v>56156</v>
      </c>
      <c r="G16" s="14">
        <f t="shared" si="5"/>
        <v>81655</v>
      </c>
      <c r="H16" s="14">
        <f t="shared" si="5"/>
        <v>68634</v>
      </c>
      <c r="I16" s="14">
        <f t="shared" si="5"/>
        <v>65974</v>
      </c>
      <c r="J16" s="14">
        <f t="shared" si="5"/>
        <v>45378</v>
      </c>
      <c r="K16" s="14">
        <f t="shared" si="5"/>
        <v>58774</v>
      </c>
      <c r="L16" s="14">
        <f t="shared" si="5"/>
        <v>20139</v>
      </c>
      <c r="M16" s="14">
        <f t="shared" si="5"/>
        <v>10828</v>
      </c>
      <c r="N16" s="12">
        <f t="shared" si="2"/>
        <v>625045</v>
      </c>
    </row>
    <row r="17" spans="1:14" ht="18.75" customHeight="1">
      <c r="A17" s="15" t="s">
        <v>23</v>
      </c>
      <c r="B17" s="14">
        <v>9241</v>
      </c>
      <c r="C17" s="14">
        <v>7063</v>
      </c>
      <c r="D17" s="14">
        <v>6328</v>
      </c>
      <c r="E17" s="14">
        <v>1235</v>
      </c>
      <c r="F17" s="14">
        <v>5859</v>
      </c>
      <c r="G17" s="14">
        <v>10430</v>
      </c>
      <c r="H17" s="14">
        <v>8593</v>
      </c>
      <c r="I17" s="14">
        <v>8704</v>
      </c>
      <c r="J17" s="14">
        <v>6143</v>
      </c>
      <c r="K17" s="14">
        <v>7360</v>
      </c>
      <c r="L17" s="14">
        <v>2824</v>
      </c>
      <c r="M17" s="14">
        <v>1267</v>
      </c>
      <c r="N17" s="12">
        <f t="shared" si="2"/>
        <v>75047</v>
      </c>
    </row>
    <row r="18" spans="1:14" ht="18.75" customHeight="1">
      <c r="A18" s="15" t="s">
        <v>24</v>
      </c>
      <c r="B18" s="14">
        <v>3726</v>
      </c>
      <c r="C18" s="14">
        <v>1723</v>
      </c>
      <c r="D18" s="14">
        <v>3566</v>
      </c>
      <c r="E18" s="14">
        <v>508</v>
      </c>
      <c r="F18" s="14">
        <v>2416</v>
      </c>
      <c r="G18" s="14">
        <v>3479</v>
      </c>
      <c r="H18" s="14">
        <v>3589</v>
      </c>
      <c r="I18" s="14">
        <v>3766</v>
      </c>
      <c r="J18" s="14">
        <v>2394</v>
      </c>
      <c r="K18" s="14">
        <v>3865</v>
      </c>
      <c r="L18" s="14">
        <v>1186</v>
      </c>
      <c r="M18" s="14">
        <v>569</v>
      </c>
      <c r="N18" s="12">
        <f t="shared" si="2"/>
        <v>30787</v>
      </c>
    </row>
    <row r="19" spans="1:14" ht="18.75" customHeight="1">
      <c r="A19" s="15" t="s">
        <v>25</v>
      </c>
      <c r="B19" s="14">
        <v>75149</v>
      </c>
      <c r="C19" s="14">
        <v>52571</v>
      </c>
      <c r="D19" s="14">
        <v>47257</v>
      </c>
      <c r="E19" s="14">
        <v>9140</v>
      </c>
      <c r="F19" s="14">
        <v>47881</v>
      </c>
      <c r="G19" s="14">
        <v>67746</v>
      </c>
      <c r="H19" s="14">
        <v>56452</v>
      </c>
      <c r="I19" s="14">
        <v>53504</v>
      </c>
      <c r="J19" s="14">
        <v>36841</v>
      </c>
      <c r="K19" s="14">
        <v>47549</v>
      </c>
      <c r="L19" s="14">
        <v>16129</v>
      </c>
      <c r="M19" s="14">
        <v>8992</v>
      </c>
      <c r="N19" s="12">
        <f t="shared" si="2"/>
        <v>519211</v>
      </c>
    </row>
    <row r="20" spans="1:14" ht="18.75" customHeight="1">
      <c r="A20" s="17" t="s">
        <v>10</v>
      </c>
      <c r="B20" s="18">
        <f>B21+B22+B23</f>
        <v>147025</v>
      </c>
      <c r="C20" s="18">
        <f>C21+C22+C23</f>
        <v>91210</v>
      </c>
      <c r="D20" s="18">
        <f>D21+D22+D23</f>
        <v>83664</v>
      </c>
      <c r="E20" s="18">
        <f>E21+E22+E23</f>
        <v>15696</v>
      </c>
      <c r="F20" s="18">
        <f aca="true" t="shared" si="6" ref="F20:M20">F21+F22+F23</f>
        <v>71099</v>
      </c>
      <c r="G20" s="18">
        <f t="shared" si="6"/>
        <v>117718</v>
      </c>
      <c r="H20" s="18">
        <f t="shared" si="6"/>
        <v>125399</v>
      </c>
      <c r="I20" s="18">
        <f t="shared" si="6"/>
        <v>119334</v>
      </c>
      <c r="J20" s="18">
        <f t="shared" si="6"/>
        <v>80021</v>
      </c>
      <c r="K20" s="18">
        <f t="shared" si="6"/>
        <v>119838</v>
      </c>
      <c r="L20" s="18">
        <f t="shared" si="6"/>
        <v>47446</v>
      </c>
      <c r="M20" s="18">
        <f t="shared" si="6"/>
        <v>25178</v>
      </c>
      <c r="N20" s="12">
        <f aca="true" t="shared" si="7" ref="N20:N26">SUM(B20:M20)</f>
        <v>1043628</v>
      </c>
    </row>
    <row r="21" spans="1:14" ht="18.75" customHeight="1">
      <c r="A21" s="13" t="s">
        <v>11</v>
      </c>
      <c r="B21" s="14">
        <v>77787</v>
      </c>
      <c r="C21" s="14">
        <v>51148</v>
      </c>
      <c r="D21" s="14">
        <v>46279</v>
      </c>
      <c r="E21" s="14">
        <v>8670</v>
      </c>
      <c r="F21" s="14">
        <v>38637</v>
      </c>
      <c r="G21" s="14">
        <v>66321</v>
      </c>
      <c r="H21" s="14">
        <v>71957</v>
      </c>
      <c r="I21" s="14">
        <v>66207</v>
      </c>
      <c r="J21" s="14">
        <v>43873</v>
      </c>
      <c r="K21" s="14">
        <v>63535</v>
      </c>
      <c r="L21" s="14">
        <v>25414</v>
      </c>
      <c r="M21" s="14">
        <v>13217</v>
      </c>
      <c r="N21" s="12">
        <f t="shared" si="7"/>
        <v>573045</v>
      </c>
    </row>
    <row r="22" spans="1:14" ht="18.75" customHeight="1">
      <c r="A22" s="13" t="s">
        <v>12</v>
      </c>
      <c r="B22" s="14">
        <v>64614</v>
      </c>
      <c r="C22" s="14">
        <v>35962</v>
      </c>
      <c r="D22" s="14">
        <v>34847</v>
      </c>
      <c r="E22" s="14">
        <v>6349</v>
      </c>
      <c r="F22" s="14">
        <v>29523</v>
      </c>
      <c r="G22" s="14">
        <v>45937</v>
      </c>
      <c r="H22" s="14">
        <v>49137</v>
      </c>
      <c r="I22" s="14">
        <v>49788</v>
      </c>
      <c r="J22" s="14">
        <v>33370</v>
      </c>
      <c r="K22" s="14">
        <v>52788</v>
      </c>
      <c r="L22" s="14">
        <v>20523</v>
      </c>
      <c r="M22" s="14">
        <v>11322</v>
      </c>
      <c r="N22" s="12">
        <f t="shared" si="7"/>
        <v>434160</v>
      </c>
    </row>
    <row r="23" spans="1:14" ht="18.75" customHeight="1">
      <c r="A23" s="13" t="s">
        <v>13</v>
      </c>
      <c r="B23" s="14">
        <v>4624</v>
      </c>
      <c r="C23" s="14">
        <v>4100</v>
      </c>
      <c r="D23" s="14">
        <v>2538</v>
      </c>
      <c r="E23" s="14">
        <v>677</v>
      </c>
      <c r="F23" s="14">
        <v>2939</v>
      </c>
      <c r="G23" s="14">
        <v>5460</v>
      </c>
      <c r="H23" s="14">
        <v>4305</v>
      </c>
      <c r="I23" s="14">
        <v>3339</v>
      </c>
      <c r="J23" s="14">
        <v>2778</v>
      </c>
      <c r="K23" s="14">
        <v>3515</v>
      </c>
      <c r="L23" s="14">
        <v>1509</v>
      </c>
      <c r="M23" s="14">
        <v>639</v>
      </c>
      <c r="N23" s="12">
        <f t="shared" si="7"/>
        <v>36423</v>
      </c>
    </row>
    <row r="24" spans="1:14" ht="18.75" customHeight="1">
      <c r="A24" s="17" t="s">
        <v>14</v>
      </c>
      <c r="B24" s="14">
        <f>B25+B26</f>
        <v>63220</v>
      </c>
      <c r="C24" s="14">
        <f>C25+C26</f>
        <v>53241</v>
      </c>
      <c r="D24" s="14">
        <f>D25+D26</f>
        <v>48576</v>
      </c>
      <c r="E24" s="14">
        <f>E25+E26</f>
        <v>10741</v>
      </c>
      <c r="F24" s="14">
        <f aca="true" t="shared" si="8" ref="F24:M24">F25+F26</f>
        <v>49636</v>
      </c>
      <c r="G24" s="14">
        <f t="shared" si="8"/>
        <v>76533</v>
      </c>
      <c r="H24" s="14">
        <f t="shared" si="8"/>
        <v>67017</v>
      </c>
      <c r="I24" s="14">
        <f t="shared" si="8"/>
        <v>47364</v>
      </c>
      <c r="J24" s="14">
        <f t="shared" si="8"/>
        <v>40986</v>
      </c>
      <c r="K24" s="14">
        <f t="shared" si="8"/>
        <v>38718</v>
      </c>
      <c r="L24" s="14">
        <f t="shared" si="8"/>
        <v>13372</v>
      </c>
      <c r="M24" s="14">
        <f t="shared" si="8"/>
        <v>5790</v>
      </c>
      <c r="N24" s="12">
        <f t="shared" si="7"/>
        <v>515194</v>
      </c>
    </row>
    <row r="25" spans="1:14" ht="18.75" customHeight="1">
      <c r="A25" s="13" t="s">
        <v>15</v>
      </c>
      <c r="B25" s="14">
        <v>40461</v>
      </c>
      <c r="C25" s="14">
        <v>34074</v>
      </c>
      <c r="D25" s="14">
        <v>31089</v>
      </c>
      <c r="E25" s="14">
        <v>6874</v>
      </c>
      <c r="F25" s="14">
        <v>31767</v>
      </c>
      <c r="G25" s="14">
        <v>48981</v>
      </c>
      <c r="H25" s="14">
        <v>42891</v>
      </c>
      <c r="I25" s="14">
        <v>30313</v>
      </c>
      <c r="J25" s="14">
        <v>26231</v>
      </c>
      <c r="K25" s="14">
        <v>24780</v>
      </c>
      <c r="L25" s="14">
        <v>8558</v>
      </c>
      <c r="M25" s="14">
        <v>3706</v>
      </c>
      <c r="N25" s="12">
        <f t="shared" si="7"/>
        <v>329725</v>
      </c>
    </row>
    <row r="26" spans="1:14" ht="18.75" customHeight="1">
      <c r="A26" s="13" t="s">
        <v>16</v>
      </c>
      <c r="B26" s="14">
        <v>22759</v>
      </c>
      <c r="C26" s="14">
        <v>19167</v>
      </c>
      <c r="D26" s="14">
        <v>17487</v>
      </c>
      <c r="E26" s="14">
        <v>3867</v>
      </c>
      <c r="F26" s="14">
        <v>17869</v>
      </c>
      <c r="G26" s="14">
        <v>27552</v>
      </c>
      <c r="H26" s="14">
        <v>24126</v>
      </c>
      <c r="I26" s="14">
        <v>17051</v>
      </c>
      <c r="J26" s="14">
        <v>14755</v>
      </c>
      <c r="K26" s="14">
        <v>13938</v>
      </c>
      <c r="L26" s="14">
        <v>4814</v>
      </c>
      <c r="M26" s="14">
        <v>2084</v>
      </c>
      <c r="N26" s="12">
        <f t="shared" si="7"/>
        <v>185469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0.9845169131421728</v>
      </c>
      <c r="C32" s="23">
        <f aca="true" t="shared" si="9" ref="C32:M32">(((+C$8+C$20)*C$29)+(C$24*C$30))/C$7</f>
        <v>1</v>
      </c>
      <c r="D32" s="23">
        <f t="shared" si="9"/>
        <v>0.9932835525016374</v>
      </c>
      <c r="E32" s="23">
        <f t="shared" si="9"/>
        <v>0.9864732693401593</v>
      </c>
      <c r="F32" s="23">
        <f t="shared" si="9"/>
        <v>0.9990113047502014</v>
      </c>
      <c r="G32" s="23">
        <f t="shared" si="9"/>
        <v>0.9989422258868255</v>
      </c>
      <c r="H32" s="23">
        <f t="shared" si="9"/>
        <v>1</v>
      </c>
      <c r="I32" s="23">
        <f t="shared" si="9"/>
        <v>0.9986814728922938</v>
      </c>
      <c r="J32" s="23">
        <f t="shared" si="9"/>
        <v>0.9980680286217982</v>
      </c>
      <c r="K32" s="23">
        <f t="shared" si="9"/>
        <v>0.9974227369215529</v>
      </c>
      <c r="L32" s="23">
        <f t="shared" si="9"/>
        <v>0.9989822882227946</v>
      </c>
      <c r="M32" s="23">
        <f t="shared" si="9"/>
        <v>0.9949316408876934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1.855026767742482</v>
      </c>
      <c r="C35" s="26">
        <f>C32*C34</f>
        <v>1.8205</v>
      </c>
      <c r="D35" s="26">
        <f>D32*D34</f>
        <v>1.675570024715012</v>
      </c>
      <c r="E35" s="26">
        <f>E32*E34</f>
        <v>2.128809315236064</v>
      </c>
      <c r="F35" s="26">
        <f aca="true" t="shared" si="10" ref="F35:M35">F32*F34</f>
        <v>1.9655547420960213</v>
      </c>
      <c r="G35" s="26">
        <f t="shared" si="10"/>
        <v>1.5585496608286251</v>
      </c>
      <c r="H35" s="26">
        <f t="shared" si="10"/>
        <v>1.8205</v>
      </c>
      <c r="I35" s="26">
        <f t="shared" si="10"/>
        <v>1.7748567136241844</v>
      </c>
      <c r="J35" s="26">
        <f t="shared" si="10"/>
        <v>1.9976331592865293</v>
      </c>
      <c r="K35" s="26">
        <f t="shared" si="10"/>
        <v>1.9087678916467758</v>
      </c>
      <c r="L35" s="26">
        <f t="shared" si="10"/>
        <v>2.2705868429015896</v>
      </c>
      <c r="M35" s="26">
        <f t="shared" si="10"/>
        <v>2.220189956640888</v>
      </c>
      <c r="N35" s="27"/>
    </row>
    <row r="36" spans="1:14" ht="18.75" customHeight="1">
      <c r="A36" s="57" t="s">
        <v>43</v>
      </c>
      <c r="B36" s="26">
        <v>-0.0059223241</v>
      </c>
      <c r="C36" s="26">
        <v>-0.006</v>
      </c>
      <c r="D36" s="26">
        <v>-0.0055017568</v>
      </c>
      <c r="E36" s="26">
        <v>-0.0061966724</v>
      </c>
      <c r="F36" s="26">
        <v>-0.0063390873</v>
      </c>
      <c r="G36" s="26">
        <v>-0.0050946086</v>
      </c>
      <c r="H36" s="26">
        <v>-0.0056</v>
      </c>
      <c r="I36" s="26">
        <v>-0.0056806893</v>
      </c>
      <c r="J36" s="26">
        <v>-0.005198244</v>
      </c>
      <c r="K36" s="26">
        <v>-0.0062341253</v>
      </c>
      <c r="L36" s="26">
        <v>-0.0073610731</v>
      </c>
      <c r="M36" s="26">
        <v>-0.0071976014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25042.280000000002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622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5851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963567.4278790252</v>
      </c>
      <c r="C42" s="65">
        <f aca="true" t="shared" si="12" ref="C42:M42">C43+C44+C45+C46</f>
        <v>700214.0380000001</v>
      </c>
      <c r="D42" s="65">
        <f t="shared" si="12"/>
        <v>654147.6486744817</v>
      </c>
      <c r="E42" s="65">
        <f t="shared" si="12"/>
        <v>149908.401044232</v>
      </c>
      <c r="F42" s="65">
        <f t="shared" si="12"/>
        <v>641494.2501200021</v>
      </c>
      <c r="G42" s="65">
        <f t="shared" si="12"/>
        <v>823159.8356659063</v>
      </c>
      <c r="H42" s="65">
        <f t="shared" si="12"/>
        <v>890076.9419000001</v>
      </c>
      <c r="I42" s="65">
        <f t="shared" si="12"/>
        <v>771527.8048526284</v>
      </c>
      <c r="J42" s="65">
        <f t="shared" si="12"/>
        <v>635764.0463075641</v>
      </c>
      <c r="K42" s="65">
        <f t="shared" si="12"/>
        <v>728574.8796301354</v>
      </c>
      <c r="L42" s="65">
        <f t="shared" si="12"/>
        <v>372985.62365798285</v>
      </c>
      <c r="M42" s="65">
        <f t="shared" si="12"/>
        <v>198153.65793459202</v>
      </c>
      <c r="N42" s="65">
        <f>N43+N44+N45+N46</f>
        <v>7529574.555666549</v>
      </c>
    </row>
    <row r="43" spans="1:14" ht="18.75" customHeight="1">
      <c r="A43" s="62" t="s">
        <v>86</v>
      </c>
      <c r="B43" s="59">
        <f aca="true" t="shared" si="13" ref="B43:H43">B35*B7</f>
        <v>963480.4978710001</v>
      </c>
      <c r="C43" s="59">
        <f t="shared" si="13"/>
        <v>700025.942</v>
      </c>
      <c r="D43" s="59">
        <f t="shared" si="13"/>
        <v>644739.23867004</v>
      </c>
      <c r="E43" s="59">
        <f t="shared" si="13"/>
        <v>149697.87104740003</v>
      </c>
      <c r="F43" s="59">
        <f t="shared" si="13"/>
        <v>641405.720105</v>
      </c>
      <c r="G43" s="59">
        <f t="shared" si="13"/>
        <v>823188.5256578199</v>
      </c>
      <c r="H43" s="59">
        <f t="shared" si="13"/>
        <v>889916.8355</v>
      </c>
      <c r="I43" s="59">
        <f>I35*I7</f>
        <v>771450.3448603199</v>
      </c>
      <c r="J43" s="59">
        <f>J35*J7</f>
        <v>635684.8263150001</v>
      </c>
      <c r="K43" s="59">
        <f>K35*K7</f>
        <v>728351.46963036</v>
      </c>
      <c r="L43" s="59">
        <f>L35*L7</f>
        <v>372923.453665</v>
      </c>
      <c r="M43" s="59">
        <f>M35*M7</f>
        <v>198085.3479315</v>
      </c>
      <c r="N43" s="61">
        <f>SUM(B43:M43)</f>
        <v>7518950.073253439</v>
      </c>
    </row>
    <row r="44" spans="1:14" ht="18.75" customHeight="1">
      <c r="A44" s="62" t="s">
        <v>87</v>
      </c>
      <c r="B44" s="59">
        <f aca="true" t="shared" si="14" ref="B44:M44">B36*B7</f>
        <v>-3075.9899919749</v>
      </c>
      <c r="C44" s="59">
        <f t="shared" si="14"/>
        <v>-2307.1440000000002</v>
      </c>
      <c r="D44" s="59">
        <f t="shared" si="14"/>
        <v>-2117.0099955584</v>
      </c>
      <c r="E44" s="59">
        <f t="shared" si="14"/>
        <v>-435.75000316800003</v>
      </c>
      <c r="F44" s="59">
        <f t="shared" si="14"/>
        <v>-2068.5899849979</v>
      </c>
      <c r="G44" s="59">
        <f t="shared" si="14"/>
        <v>-2690.8499919135998</v>
      </c>
      <c r="H44" s="59">
        <f t="shared" si="14"/>
        <v>-2737.4536</v>
      </c>
      <c r="I44" s="59">
        <f t="shared" si="14"/>
        <v>-2469.1400076914997</v>
      </c>
      <c r="J44" s="59">
        <f t="shared" si="14"/>
        <v>-1654.180007436</v>
      </c>
      <c r="K44" s="59">
        <f t="shared" si="14"/>
        <v>-2378.8300002246</v>
      </c>
      <c r="L44" s="59">
        <f t="shared" si="14"/>
        <v>-1208.9900070171</v>
      </c>
      <c r="M44" s="59">
        <f t="shared" si="14"/>
        <v>-642.169996908</v>
      </c>
      <c r="N44" s="28">
        <f>SUM(B44:M44)</f>
        <v>-23786.097586889995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25042.280000000002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-76481.38</v>
      </c>
      <c r="C48" s="28">
        <f aca="true" t="shared" si="16" ref="C48:M48">+C49+C52+C60+C61</f>
        <v>-80861.34</v>
      </c>
      <c r="D48" s="28">
        <f t="shared" si="16"/>
        <v>-51545.72</v>
      </c>
      <c r="E48" s="28">
        <f t="shared" si="16"/>
        <v>-23734.17</v>
      </c>
      <c r="F48" s="28">
        <f t="shared" si="16"/>
        <v>-1988.510000000002</v>
      </c>
      <c r="G48" s="28">
        <f t="shared" si="16"/>
        <v>-114135.45999999999</v>
      </c>
      <c r="H48" s="28">
        <f t="shared" si="16"/>
        <v>-104173.28</v>
      </c>
      <c r="I48" s="28">
        <f t="shared" si="16"/>
        <v>-47657.22</v>
      </c>
      <c r="J48" s="28">
        <f t="shared" si="16"/>
        <v>-66075.64</v>
      </c>
      <c r="K48" s="28">
        <f t="shared" si="16"/>
        <v>-50109.94</v>
      </c>
      <c r="L48" s="28">
        <f t="shared" si="16"/>
        <v>-38186.6</v>
      </c>
      <c r="M48" s="28">
        <f t="shared" si="16"/>
        <v>-22139.86</v>
      </c>
      <c r="N48" s="28">
        <f>+N49+N52+N60+N61</f>
        <v>-677089.12</v>
      </c>
    </row>
    <row r="49" spans="1:14" ht="18.75" customHeight="1">
      <c r="A49" s="17" t="s">
        <v>48</v>
      </c>
      <c r="B49" s="29">
        <f>B50+B51</f>
        <v>-76177.5</v>
      </c>
      <c r="C49" s="29">
        <f>C50+C51</f>
        <v>-80741.5</v>
      </c>
      <c r="D49" s="29">
        <f>D50+D51</f>
        <v>-51443</v>
      </c>
      <c r="E49" s="29">
        <f>E50+E51</f>
        <v>-11028.5</v>
      </c>
      <c r="F49" s="29">
        <f aca="true" t="shared" si="17" ref="F49:M49">F50+F51</f>
        <v>-44583</v>
      </c>
      <c r="G49" s="29">
        <f t="shared" si="17"/>
        <v>-84084</v>
      </c>
      <c r="H49" s="29">
        <f t="shared" si="17"/>
        <v>-104062</v>
      </c>
      <c r="I49" s="29">
        <f t="shared" si="17"/>
        <v>-47554.5</v>
      </c>
      <c r="J49" s="29">
        <f t="shared" si="17"/>
        <v>-65485</v>
      </c>
      <c r="K49" s="29">
        <f t="shared" si="17"/>
        <v>-50011.5</v>
      </c>
      <c r="L49" s="29">
        <f t="shared" si="17"/>
        <v>-38101</v>
      </c>
      <c r="M49" s="29">
        <f t="shared" si="17"/>
        <v>-22088.5</v>
      </c>
      <c r="N49" s="28">
        <f aca="true" t="shared" si="18" ref="N49:N61">SUM(B49:M49)</f>
        <v>-675360</v>
      </c>
    </row>
    <row r="50" spans="1:14" ht="18.75" customHeight="1">
      <c r="A50" s="13" t="s">
        <v>49</v>
      </c>
      <c r="B50" s="20">
        <f>ROUND(-B9*$D$3,2)</f>
        <v>-76177.5</v>
      </c>
      <c r="C50" s="20">
        <f>ROUND(-C9*$D$3,2)</f>
        <v>-80741.5</v>
      </c>
      <c r="D50" s="20">
        <f>ROUND(-D9*$D$3,2)</f>
        <v>-51443</v>
      </c>
      <c r="E50" s="20">
        <f>ROUND(-E9*$D$3,2)</f>
        <v>-11028.5</v>
      </c>
      <c r="F50" s="20">
        <f aca="true" t="shared" si="19" ref="F50:M50">ROUND(-F9*$D$3,2)</f>
        <v>-44583</v>
      </c>
      <c r="G50" s="20">
        <f t="shared" si="19"/>
        <v>-84084</v>
      </c>
      <c r="H50" s="20">
        <f t="shared" si="19"/>
        <v>-104062</v>
      </c>
      <c r="I50" s="20">
        <f t="shared" si="19"/>
        <v>-47554.5</v>
      </c>
      <c r="J50" s="20">
        <f t="shared" si="19"/>
        <v>-65485</v>
      </c>
      <c r="K50" s="20">
        <f t="shared" si="19"/>
        <v>-50011.5</v>
      </c>
      <c r="L50" s="20">
        <f t="shared" si="19"/>
        <v>-38101</v>
      </c>
      <c r="M50" s="20">
        <f t="shared" si="19"/>
        <v>-22088.5</v>
      </c>
      <c r="N50" s="50">
        <f t="shared" si="18"/>
        <v>-675360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-1729.1199999999997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-12624.35</v>
      </c>
      <c r="F60" s="30">
        <v>42620.17</v>
      </c>
      <c r="G60" s="30">
        <v>-29995.82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6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  <c r="P62" s="79"/>
    </row>
    <row r="63" spans="1:16" ht="15.75">
      <c r="A63" s="2" t="s">
        <v>101</v>
      </c>
      <c r="B63" s="32">
        <f aca="true" t="shared" si="22" ref="B63:M63">+B42+B48</f>
        <v>887086.0478790252</v>
      </c>
      <c r="C63" s="32">
        <f t="shared" si="22"/>
        <v>619352.6980000001</v>
      </c>
      <c r="D63" s="32">
        <f t="shared" si="22"/>
        <v>602601.9286744817</v>
      </c>
      <c r="E63" s="32">
        <f t="shared" si="22"/>
        <v>126174.23104423202</v>
      </c>
      <c r="F63" s="32">
        <f t="shared" si="22"/>
        <v>639505.7401200021</v>
      </c>
      <c r="G63" s="32">
        <f t="shared" si="22"/>
        <v>709024.3756659064</v>
      </c>
      <c r="H63" s="32">
        <f t="shared" si="22"/>
        <v>785903.6619000001</v>
      </c>
      <c r="I63" s="32">
        <f t="shared" si="22"/>
        <v>723870.5848526284</v>
      </c>
      <c r="J63" s="32">
        <f t="shared" si="22"/>
        <v>569688.4063075641</v>
      </c>
      <c r="K63" s="32">
        <f t="shared" si="22"/>
        <v>678464.9396301354</v>
      </c>
      <c r="L63" s="32">
        <f t="shared" si="22"/>
        <v>334799.0236579829</v>
      </c>
      <c r="M63" s="32">
        <f t="shared" si="22"/>
        <v>176013.797934592</v>
      </c>
      <c r="N63" s="32">
        <f>SUM(B63:M63)</f>
        <v>6852485.43566655</v>
      </c>
      <c r="P63" s="79"/>
    </row>
    <row r="64" spans="1:16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  <c r="P64" s="79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887086.05</v>
      </c>
      <c r="C66" s="39">
        <f aca="true" t="shared" si="23" ref="C66:M66">SUM(C67:C80)</f>
        <v>619352.71</v>
      </c>
      <c r="D66" s="39">
        <f t="shared" si="23"/>
        <v>602601.93</v>
      </c>
      <c r="E66" s="39">
        <f t="shared" si="23"/>
        <v>126174.23</v>
      </c>
      <c r="F66" s="39">
        <f t="shared" si="23"/>
        <v>639505.74</v>
      </c>
      <c r="G66" s="39">
        <f t="shared" si="23"/>
        <v>709024.38</v>
      </c>
      <c r="H66" s="39">
        <f t="shared" si="23"/>
        <v>785903.67</v>
      </c>
      <c r="I66" s="39">
        <f t="shared" si="23"/>
        <v>723870.59</v>
      </c>
      <c r="J66" s="39">
        <f t="shared" si="23"/>
        <v>569688.41</v>
      </c>
      <c r="K66" s="39">
        <f t="shared" si="23"/>
        <v>678464.94</v>
      </c>
      <c r="L66" s="39">
        <f t="shared" si="23"/>
        <v>334799.02</v>
      </c>
      <c r="M66" s="39">
        <f t="shared" si="23"/>
        <v>176013.8</v>
      </c>
      <c r="N66" s="32">
        <f>SUM(N67:N80)</f>
        <v>6852485.47</v>
      </c>
    </row>
    <row r="67" spans="1:14" ht="18.75" customHeight="1">
      <c r="A67" s="17" t="s">
        <v>91</v>
      </c>
      <c r="B67" s="39">
        <v>178626.31</v>
      </c>
      <c r="C67" s="39">
        <v>179101.6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357727.91000000003</v>
      </c>
    </row>
    <row r="68" spans="1:14" ht="18.75" customHeight="1">
      <c r="A68" s="17" t="s">
        <v>92</v>
      </c>
      <c r="B68" s="39">
        <v>708459.74</v>
      </c>
      <c r="C68" s="39">
        <v>440251.11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1148710.85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602601.93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602601.93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126174.23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126174.23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639505.74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639505.74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709024.38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709024.38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602935.01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602935.01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182968.66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182968.66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723870.59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723870.59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569688.41</v>
      </c>
      <c r="K76" s="38">
        <v>0</v>
      </c>
      <c r="L76" s="38">
        <v>0</v>
      </c>
      <c r="M76" s="38">
        <v>0</v>
      </c>
      <c r="N76" s="32">
        <f t="shared" si="24"/>
        <v>569688.41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678464.94</v>
      </c>
      <c r="L77" s="38">
        <v>0</v>
      </c>
      <c r="M77" s="66"/>
      <c r="N77" s="29">
        <f t="shared" si="24"/>
        <v>678464.94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334799.02</v>
      </c>
      <c r="M78" s="38">
        <v>0</v>
      </c>
      <c r="N78" s="32">
        <f t="shared" si="24"/>
        <v>334799.02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176013.8</v>
      </c>
      <c r="N79" s="29">
        <f t="shared" si="24"/>
        <v>176013.8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2.066207666540063</v>
      </c>
      <c r="C84" s="48">
        <v>2.0812495665440003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1.8091427005839882</v>
      </c>
      <c r="C85" s="48">
        <v>1.7331735966721504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1.675674263943994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2.1318032002877136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1.9658260377601398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1.5584953418290615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1.830852270522026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1.7892582396129524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1.7750349239112133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1.997882107314661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1.9093533752381804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2.2709653719715712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2.2209555921832775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2015-10-27T18:02:39Z</dcterms:modified>
  <cp:category/>
  <cp:version/>
  <cp:contentType/>
  <cp:contentStatus/>
</cp:coreProperties>
</file>