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<sst xmlns="http://schemas.openxmlformats.org/spreadsheetml/2006/main" count="109" uniqueCount="107">
  <si>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</si>
  <si>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</si>
  <si>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</si>
  <si>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</si>
  <si>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</si>
  <si>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</si>
  <si>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</si>
  <si>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</si>
  <si>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</si>
  <si>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</si>
  <si>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</si>
  <si>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</si>
  <si>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</si>
  <si>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</si>
  <si>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</si>
  <si>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</si>
  <si>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</si>
  <si>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</si>
  <si>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</si>
  <si>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</si>
  <si>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</si>
  <si>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</si>
  <si>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</si>
  <si>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</si>
  <si>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</si>
  <si>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</si>
  <si>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</si>
  <si>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</si>
  <si>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</si>
  <si>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</si>
  <si>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</si>
  <si>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</si>
  <si>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</si>
  <si>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</si>
  <si>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</si>
  <si>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</si>
  <si>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</si>
  <si>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</si>
  <si>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</si>
  <si>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</si>
  <si>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</si>
  <si>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</si>
  <si>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</si>
  <si>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</si>
  <si>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</si>
  <si>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</si>
  <si>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</si>
  <si>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</si>
  <si>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</si>
  <si>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</si>
  <si>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</si>
  <si>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</si>
  <si>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</si>
  <si>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</si>
  <si>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</si>
  <si>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</si>
  <si>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</si>
  <si>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</si>
  <si>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</si>
  <si>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</si>
  <si>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</si>
  <si>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</si>
  <si>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</si>
  <si>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</si>
  <si>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</si>
  <si>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</si>
  <si>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</si>
  <si>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</si>
  <si>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</si>
  <si>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</si>
  <si>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</si>
  <si>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</si>
  <si>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</si>
  <si>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</si>
  <si>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</si>
  <si>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</si>
  <si>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</si>
  <si>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</si>
  <si>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</si>
  <si>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</si>
  <si>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</si>
  <si>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</si>
  <si>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</si>
  <si>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</si>
  <si>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</si>
  <si>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</si>
  <si>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</si>
  <si>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</si>
  <si>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</si>
  <si>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</si>
  <si>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</si>
  <si>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</si>
  <si>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</si>
  <si>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</si>
  <si>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</si>
  <si>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</si>
  <si>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</si>
  <si>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</si>
  <si>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</si>
  <si>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</si>
  <si>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</si>
  <si>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</si>
  <si>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</si>
  <si>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</si>
  <si>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</si>
  <si>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</si>
  <si>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18/10/15 - VENCIMENTO 23/10/15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</si>
</sst>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213216</v>
      </c>
      <c r="C7" s="10">
        <f>C8+C20+C24</f>
        <v>137073</v>
      </c>
      <c r="D7" s="10">
        <f>D8+D20+D24</f>
        <v>169482</v>
      </c>
      <c r="E7" s="10">
        <f>E8+E20+E24</f>
        <v>28776</v>
      </c>
      <c r="F7" s="10">
        <f aca="true" t="shared" si="0" ref="F7:M7">F8+F20+F24</f>
        <v>130793</v>
      </c>
      <c r="G7" s="10">
        <f t="shared" si="0"/>
        <v>197619</v>
      </c>
      <c r="H7" s="10">
        <f t="shared" si="0"/>
        <v>176493</v>
      </c>
      <c r="I7" s="10">
        <f t="shared" si="0"/>
        <v>194233</v>
      </c>
      <c r="J7" s="10">
        <f t="shared" si="0"/>
        <v>143727</v>
      </c>
      <c r="K7" s="10">
        <f t="shared" si="0"/>
        <v>190217</v>
      </c>
      <c r="L7" s="10">
        <f t="shared" si="0"/>
        <v>63569</v>
      </c>
      <c r="M7" s="10">
        <f t="shared" si="0"/>
        <v>29287</v>
      </c>
      <c r="N7" s="10">
        <f>+N8+N20+N24</f>
        <v>1674485</v>
      </c>
    </row>
    <row r="8" spans="1:14" ht="18.75" customHeight="1">
      <c r="A8" s="11" t="s">
        <v>27</v>
      </c>
      <c r="B8" s="12">
        <f>+B9+B12+B16</f>
        <v>125578</v>
      </c>
      <c r="C8" s="12">
        <f>+C9+C12+C16</f>
        <v>84110</v>
      </c>
      <c r="D8" s="12">
        <f>+D9+D12+D16</f>
        <v>104525</v>
      </c>
      <c r="E8" s="12">
        <f>+E9+E12+E16</f>
        <v>17268</v>
      </c>
      <c r="F8" s="12">
        <f aca="true" t="shared" si="1" ref="F8:M8">+F9+F12+F16</f>
        <v>80351</v>
      </c>
      <c r="G8" s="12">
        <f t="shared" si="1"/>
        <v>127622</v>
      </c>
      <c r="H8" s="12">
        <f t="shared" si="1"/>
        <v>109149</v>
      </c>
      <c r="I8" s="12">
        <f t="shared" si="1"/>
        <v>115948</v>
      </c>
      <c r="J8" s="12">
        <f t="shared" si="1"/>
        <v>88366</v>
      </c>
      <c r="K8" s="12">
        <f t="shared" si="1"/>
        <v>110603</v>
      </c>
      <c r="L8" s="12">
        <f t="shared" si="1"/>
        <v>39637</v>
      </c>
      <c r="M8" s="12">
        <f t="shared" si="1"/>
        <v>19174</v>
      </c>
      <c r="N8" s="12">
        <f>SUM(B8:M8)</f>
        <v>1022331</v>
      </c>
    </row>
    <row r="9" spans="1:14" ht="18.75" customHeight="1">
      <c r="A9" s="13" t="s">
        <v>4</v>
      </c>
      <c r="B9" s="14">
        <v>15819</v>
      </c>
      <c r="C9" s="14">
        <v>14137</v>
      </c>
      <c r="D9" s="14">
        <v>12277</v>
      </c>
      <c r="E9" s="14">
        <v>2146</v>
      </c>
      <c r="F9" s="14">
        <v>9627</v>
      </c>
      <c r="G9" s="14">
        <v>16854</v>
      </c>
      <c r="H9" s="14">
        <v>18353</v>
      </c>
      <c r="I9" s="14">
        <v>10770</v>
      </c>
      <c r="J9" s="14">
        <v>13716</v>
      </c>
      <c r="K9" s="14">
        <v>11830</v>
      </c>
      <c r="L9" s="14">
        <v>5984</v>
      </c>
      <c r="M9" s="14">
        <v>2959</v>
      </c>
      <c r="N9" s="12">
        <f aca="true" t="shared" si="2" ref="N9:N19">SUM(B9:M9)</f>
        <v>134472</v>
      </c>
    </row>
    <row r="10" spans="1:14" ht="18.75" customHeight="1">
      <c r="A10" s="15" t="s">
        <v>5</v>
      </c>
      <c r="B10" s="14">
        <f>+B9-B11</f>
        <v>15819</v>
      </c>
      <c r="C10" s="14">
        <f>+C9-C11</f>
        <v>14137</v>
      </c>
      <c r="D10" s="14">
        <f>+D9-D11</f>
        <v>12277</v>
      </c>
      <c r="E10" s="14">
        <f>+E9-E11</f>
        <v>2146</v>
      </c>
      <c r="F10" s="14">
        <f aca="true" t="shared" si="3" ref="F10:M10">+F9-F11</f>
        <v>9627</v>
      </c>
      <c r="G10" s="14">
        <f t="shared" si="3"/>
        <v>16854</v>
      </c>
      <c r="H10" s="14">
        <f t="shared" si="3"/>
        <v>18353</v>
      </c>
      <c r="I10" s="14">
        <f t="shared" si="3"/>
        <v>10770</v>
      </c>
      <c r="J10" s="14">
        <f t="shared" si="3"/>
        <v>13716</v>
      </c>
      <c r="K10" s="14">
        <f t="shared" si="3"/>
        <v>11830</v>
      </c>
      <c r="L10" s="14">
        <f t="shared" si="3"/>
        <v>5984</v>
      </c>
      <c r="M10" s="14">
        <f t="shared" si="3"/>
        <v>2959</v>
      </c>
      <c r="N10" s="12">
        <f t="shared" si="2"/>
        <v>134472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77834</v>
      </c>
      <c r="C12" s="14">
        <f>C13+C14+C15</f>
        <v>51313</v>
      </c>
      <c r="D12" s="14">
        <f>D13+D14+D15</f>
        <v>70773</v>
      </c>
      <c r="E12" s="14">
        <f>E13+E14+E15</f>
        <v>11213</v>
      </c>
      <c r="F12" s="14">
        <f aca="true" t="shared" si="4" ref="F12:M12">F13+F14+F15</f>
        <v>52377</v>
      </c>
      <c r="G12" s="14">
        <f t="shared" si="4"/>
        <v>83730</v>
      </c>
      <c r="H12" s="14">
        <f t="shared" si="4"/>
        <v>69471</v>
      </c>
      <c r="I12" s="14">
        <f t="shared" si="4"/>
        <v>78951</v>
      </c>
      <c r="J12" s="14">
        <f t="shared" si="4"/>
        <v>56703</v>
      </c>
      <c r="K12" s="14">
        <f t="shared" si="4"/>
        <v>74757</v>
      </c>
      <c r="L12" s="14">
        <f t="shared" si="4"/>
        <v>26963</v>
      </c>
      <c r="M12" s="14">
        <f t="shared" si="4"/>
        <v>13270</v>
      </c>
      <c r="N12" s="12">
        <f t="shared" si="2"/>
        <v>667355</v>
      </c>
    </row>
    <row r="13" spans="1:14" ht="18.75" customHeight="1">
      <c r="A13" s="15" t="s">
        <v>7</v>
      </c>
      <c r="B13" s="14">
        <v>36697</v>
      </c>
      <c r="C13" s="14">
        <v>25505</v>
      </c>
      <c r="D13" s="14">
        <v>32994</v>
      </c>
      <c r="E13" s="14">
        <v>5221</v>
      </c>
      <c r="F13" s="14">
        <v>25471</v>
      </c>
      <c r="G13" s="14">
        <v>40578</v>
      </c>
      <c r="H13" s="14">
        <v>35622</v>
      </c>
      <c r="I13" s="14">
        <v>38434</v>
      </c>
      <c r="J13" s="14">
        <v>26176</v>
      </c>
      <c r="K13" s="14">
        <v>33685</v>
      </c>
      <c r="L13" s="14">
        <v>11879</v>
      </c>
      <c r="M13" s="14">
        <v>5676</v>
      </c>
      <c r="N13" s="12">
        <f t="shared" si="2"/>
        <v>317938</v>
      </c>
    </row>
    <row r="14" spans="1:14" ht="18.75" customHeight="1">
      <c r="A14" s="15" t="s">
        <v>8</v>
      </c>
      <c r="B14" s="14">
        <v>38731</v>
      </c>
      <c r="C14" s="14">
        <v>23734</v>
      </c>
      <c r="D14" s="14">
        <v>35764</v>
      </c>
      <c r="E14" s="14">
        <v>5566</v>
      </c>
      <c r="F14" s="14">
        <v>25060</v>
      </c>
      <c r="G14" s="14">
        <v>39285</v>
      </c>
      <c r="H14" s="14">
        <v>31451</v>
      </c>
      <c r="I14" s="14">
        <v>38661</v>
      </c>
      <c r="J14" s="14">
        <v>28675</v>
      </c>
      <c r="K14" s="14">
        <v>38984</v>
      </c>
      <c r="L14" s="14">
        <v>14256</v>
      </c>
      <c r="M14" s="14">
        <v>7235</v>
      </c>
      <c r="N14" s="12">
        <f t="shared" si="2"/>
        <v>327402</v>
      </c>
    </row>
    <row r="15" spans="1:14" ht="18.75" customHeight="1">
      <c r="A15" s="15" t="s">
        <v>9</v>
      </c>
      <c r="B15" s="14">
        <v>2406</v>
      </c>
      <c r="C15" s="14">
        <v>2074</v>
      </c>
      <c r="D15" s="14">
        <v>2015</v>
      </c>
      <c r="E15" s="14">
        <v>426</v>
      </c>
      <c r="F15" s="14">
        <v>1846</v>
      </c>
      <c r="G15" s="14">
        <v>3867</v>
      </c>
      <c r="H15" s="14">
        <v>2398</v>
      </c>
      <c r="I15" s="14">
        <v>1856</v>
      </c>
      <c r="J15" s="14">
        <v>1852</v>
      </c>
      <c r="K15" s="14">
        <v>2088</v>
      </c>
      <c r="L15" s="14">
        <v>828</v>
      </c>
      <c r="M15" s="14">
        <v>359</v>
      </c>
      <c r="N15" s="12">
        <f t="shared" si="2"/>
        <v>22015</v>
      </c>
    </row>
    <row r="16" spans="1:14" ht="18.75" customHeight="1">
      <c r="A16" s="16" t="s">
        <v>26</v>
      </c>
      <c r="B16" s="14">
        <f>B17+B18+B19</f>
        <v>31925</v>
      </c>
      <c r="C16" s="14">
        <f>C17+C18+C19</f>
        <v>18660</v>
      </c>
      <c r="D16" s="14">
        <f>D17+D18+D19</f>
        <v>21475</v>
      </c>
      <c r="E16" s="14">
        <f>E17+E18+E19</f>
        <v>3909</v>
      </c>
      <c r="F16" s="14">
        <f aca="true" t="shared" si="5" ref="F16:M16">F17+F18+F19</f>
        <v>18347</v>
      </c>
      <c r="G16" s="14">
        <f t="shared" si="5"/>
        <v>27038</v>
      </c>
      <c r="H16" s="14">
        <f t="shared" si="5"/>
        <v>21325</v>
      </c>
      <c r="I16" s="14">
        <f t="shared" si="5"/>
        <v>26227</v>
      </c>
      <c r="J16" s="14">
        <f t="shared" si="5"/>
        <v>17947</v>
      </c>
      <c r="K16" s="14">
        <f t="shared" si="5"/>
        <v>24016</v>
      </c>
      <c r="L16" s="14">
        <f t="shared" si="5"/>
        <v>6690</v>
      </c>
      <c r="M16" s="14">
        <f t="shared" si="5"/>
        <v>2945</v>
      </c>
      <c r="N16" s="12">
        <f t="shared" si="2"/>
        <v>220504</v>
      </c>
    </row>
    <row r="17" spans="1:14" ht="18.75" customHeight="1">
      <c r="A17" s="15" t="s">
        <v>23</v>
      </c>
      <c r="B17" s="14">
        <v>4518</v>
      </c>
      <c r="C17" s="14">
        <v>2708</v>
      </c>
      <c r="D17" s="14">
        <v>3027</v>
      </c>
      <c r="E17" s="14">
        <v>631</v>
      </c>
      <c r="F17" s="14">
        <v>2732</v>
      </c>
      <c r="G17" s="14">
        <v>4214</v>
      </c>
      <c r="H17" s="14">
        <v>3572</v>
      </c>
      <c r="I17" s="14">
        <v>4178</v>
      </c>
      <c r="J17" s="14">
        <v>3064</v>
      </c>
      <c r="K17" s="14">
        <v>4167</v>
      </c>
      <c r="L17" s="14">
        <v>1112</v>
      </c>
      <c r="M17" s="14">
        <v>495</v>
      </c>
      <c r="N17" s="12">
        <f t="shared" si="2"/>
        <v>34418</v>
      </c>
    </row>
    <row r="18" spans="1:14" ht="18.75" customHeight="1">
      <c r="A18" s="15" t="s">
        <v>24</v>
      </c>
      <c r="B18" s="14">
        <v>1560</v>
      </c>
      <c r="C18" s="14">
        <v>849</v>
      </c>
      <c r="D18" s="14">
        <v>1583</v>
      </c>
      <c r="E18" s="14">
        <v>244</v>
      </c>
      <c r="F18" s="14">
        <v>1133</v>
      </c>
      <c r="G18" s="14">
        <v>1298</v>
      </c>
      <c r="H18" s="14">
        <v>1338</v>
      </c>
      <c r="I18" s="14">
        <v>1908</v>
      </c>
      <c r="J18" s="14">
        <v>1258</v>
      </c>
      <c r="K18" s="14">
        <v>2119</v>
      </c>
      <c r="L18" s="14">
        <v>555</v>
      </c>
      <c r="M18" s="14">
        <v>269</v>
      </c>
      <c r="N18" s="12">
        <f t="shared" si="2"/>
        <v>14114</v>
      </c>
    </row>
    <row r="19" spans="1:14" ht="18.75" customHeight="1">
      <c r="A19" s="15" t="s">
        <v>25</v>
      </c>
      <c r="B19" s="14">
        <v>25847</v>
      </c>
      <c r="C19" s="14">
        <v>15103</v>
      </c>
      <c r="D19" s="14">
        <v>16865</v>
      </c>
      <c r="E19" s="14">
        <v>3034</v>
      </c>
      <c r="F19" s="14">
        <v>14482</v>
      </c>
      <c r="G19" s="14">
        <v>21526</v>
      </c>
      <c r="H19" s="14">
        <v>16415</v>
      </c>
      <c r="I19" s="14">
        <v>20141</v>
      </c>
      <c r="J19" s="14">
        <v>13625</v>
      </c>
      <c r="K19" s="14">
        <v>17730</v>
      </c>
      <c r="L19" s="14">
        <v>5023</v>
      </c>
      <c r="M19" s="14">
        <v>2181</v>
      </c>
      <c r="N19" s="12">
        <f t="shared" si="2"/>
        <v>171972</v>
      </c>
    </row>
    <row r="20" spans="1:14" ht="18.75" customHeight="1">
      <c r="A20" s="17" t="s">
        <v>10</v>
      </c>
      <c r="B20" s="18">
        <f>B21+B22+B23</f>
        <v>56063</v>
      </c>
      <c r="C20" s="18">
        <f>C21+C22+C23</f>
        <v>30294</v>
      </c>
      <c r="D20" s="18">
        <f>D21+D22+D23</f>
        <v>39564</v>
      </c>
      <c r="E20" s="18">
        <f>E21+E22+E23</f>
        <v>6565</v>
      </c>
      <c r="F20" s="18">
        <f aca="true" t="shared" si="6" ref="F20:M20">F21+F22+F23</f>
        <v>27307</v>
      </c>
      <c r="G20" s="18">
        <f t="shared" si="6"/>
        <v>36272</v>
      </c>
      <c r="H20" s="18">
        <f t="shared" si="6"/>
        <v>38483</v>
      </c>
      <c r="I20" s="18">
        <f t="shared" si="6"/>
        <v>53885</v>
      </c>
      <c r="J20" s="18">
        <f t="shared" si="6"/>
        <v>33862</v>
      </c>
      <c r="K20" s="18">
        <f t="shared" si="6"/>
        <v>58949</v>
      </c>
      <c r="L20" s="18">
        <f t="shared" si="6"/>
        <v>17729</v>
      </c>
      <c r="M20" s="18">
        <f t="shared" si="6"/>
        <v>7971</v>
      </c>
      <c r="N20" s="12">
        <f aca="true" t="shared" si="7" ref="N20:N26">SUM(B20:M20)</f>
        <v>406944</v>
      </c>
    </row>
    <row r="21" spans="1:14" ht="18.75" customHeight="1">
      <c r="A21" s="13" t="s">
        <v>11</v>
      </c>
      <c r="B21" s="14">
        <v>30244</v>
      </c>
      <c r="C21" s="14">
        <v>18040</v>
      </c>
      <c r="D21" s="14">
        <v>20881</v>
      </c>
      <c r="E21" s="14">
        <v>3592</v>
      </c>
      <c r="F21" s="14">
        <v>14181</v>
      </c>
      <c r="G21" s="14">
        <v>20020</v>
      </c>
      <c r="H21" s="14">
        <v>21490</v>
      </c>
      <c r="I21" s="14">
        <v>29140</v>
      </c>
      <c r="J21" s="14">
        <v>18098</v>
      </c>
      <c r="K21" s="14">
        <v>30107</v>
      </c>
      <c r="L21" s="14">
        <v>9356</v>
      </c>
      <c r="M21" s="14">
        <v>4261</v>
      </c>
      <c r="N21" s="12">
        <f t="shared" si="7"/>
        <v>219410</v>
      </c>
    </row>
    <row r="22" spans="1:14" ht="18.75" customHeight="1">
      <c r="A22" s="13" t="s">
        <v>12</v>
      </c>
      <c r="B22" s="14">
        <v>24544</v>
      </c>
      <c r="C22" s="14">
        <v>11389</v>
      </c>
      <c r="D22" s="14">
        <v>17804</v>
      </c>
      <c r="E22" s="14">
        <v>2796</v>
      </c>
      <c r="F22" s="14">
        <v>12357</v>
      </c>
      <c r="G22" s="14">
        <v>15013</v>
      </c>
      <c r="H22" s="14">
        <v>16007</v>
      </c>
      <c r="I22" s="14">
        <v>23819</v>
      </c>
      <c r="J22" s="14">
        <v>14952</v>
      </c>
      <c r="K22" s="14">
        <v>27644</v>
      </c>
      <c r="L22" s="14">
        <v>7982</v>
      </c>
      <c r="M22" s="14">
        <v>3525</v>
      </c>
      <c r="N22" s="12">
        <f t="shared" si="7"/>
        <v>177832</v>
      </c>
    </row>
    <row r="23" spans="1:14" ht="18.75" customHeight="1">
      <c r="A23" s="13" t="s">
        <v>13</v>
      </c>
      <c r="B23" s="14">
        <v>1275</v>
      </c>
      <c r="C23" s="14">
        <v>865</v>
      </c>
      <c r="D23" s="14">
        <v>879</v>
      </c>
      <c r="E23" s="14">
        <v>177</v>
      </c>
      <c r="F23" s="14">
        <v>769</v>
      </c>
      <c r="G23" s="14">
        <v>1239</v>
      </c>
      <c r="H23" s="14">
        <v>986</v>
      </c>
      <c r="I23" s="14">
        <v>926</v>
      </c>
      <c r="J23" s="14">
        <v>812</v>
      </c>
      <c r="K23" s="14">
        <v>1198</v>
      </c>
      <c r="L23" s="14">
        <v>391</v>
      </c>
      <c r="M23" s="14">
        <v>185</v>
      </c>
      <c r="N23" s="12">
        <f t="shared" si="7"/>
        <v>9702</v>
      </c>
    </row>
    <row r="24" spans="1:14" ht="18.75" customHeight="1">
      <c r="A24" s="17" t="s">
        <v>14</v>
      </c>
      <c r="B24" s="14">
        <f>B25+B26</f>
        <v>31575</v>
      </c>
      <c r="C24" s="14">
        <f>C25+C26</f>
        <v>22669</v>
      </c>
      <c r="D24" s="14">
        <f>D25+D26</f>
        <v>25393</v>
      </c>
      <c r="E24" s="14">
        <f>E25+E26</f>
        <v>4943</v>
      </c>
      <c r="F24" s="14">
        <f aca="true" t="shared" si="8" ref="F24:M24">F25+F26</f>
        <v>23135</v>
      </c>
      <c r="G24" s="14">
        <f t="shared" si="8"/>
        <v>33725</v>
      </c>
      <c r="H24" s="14">
        <f t="shared" si="8"/>
        <v>28861</v>
      </c>
      <c r="I24" s="14">
        <f t="shared" si="8"/>
        <v>24400</v>
      </c>
      <c r="J24" s="14">
        <f t="shared" si="8"/>
        <v>21499</v>
      </c>
      <c r="K24" s="14">
        <f t="shared" si="8"/>
        <v>20665</v>
      </c>
      <c r="L24" s="14">
        <f t="shared" si="8"/>
        <v>6203</v>
      </c>
      <c r="M24" s="14">
        <f t="shared" si="8"/>
        <v>2142</v>
      </c>
      <c r="N24" s="12">
        <f t="shared" si="7"/>
        <v>245210</v>
      </c>
    </row>
    <row r="25" spans="1:14" ht="18.75" customHeight="1">
      <c r="A25" s="13" t="s">
        <v>15</v>
      </c>
      <c r="B25" s="14">
        <v>20208</v>
      </c>
      <c r="C25" s="14">
        <v>14508</v>
      </c>
      <c r="D25" s="14">
        <v>16252</v>
      </c>
      <c r="E25" s="14">
        <v>3164</v>
      </c>
      <c r="F25" s="14">
        <v>14806</v>
      </c>
      <c r="G25" s="14">
        <v>21584</v>
      </c>
      <c r="H25" s="14">
        <v>18471</v>
      </c>
      <c r="I25" s="14">
        <v>15616</v>
      </c>
      <c r="J25" s="14">
        <v>13759</v>
      </c>
      <c r="K25" s="14">
        <v>13226</v>
      </c>
      <c r="L25" s="14">
        <v>3970</v>
      </c>
      <c r="M25" s="14">
        <v>1371</v>
      </c>
      <c r="N25" s="12">
        <f t="shared" si="7"/>
        <v>156935</v>
      </c>
    </row>
    <row r="26" spans="1:14" ht="18.75" customHeight="1">
      <c r="A26" s="13" t="s">
        <v>16</v>
      </c>
      <c r="B26" s="14">
        <v>11367</v>
      </c>
      <c r="C26" s="14">
        <v>8161</v>
      </c>
      <c r="D26" s="14">
        <v>9141</v>
      </c>
      <c r="E26" s="14">
        <v>1779</v>
      </c>
      <c r="F26" s="14">
        <v>8329</v>
      </c>
      <c r="G26" s="14">
        <v>12141</v>
      </c>
      <c r="H26" s="14">
        <v>10390</v>
      </c>
      <c r="I26" s="14">
        <v>8784</v>
      </c>
      <c r="J26" s="14">
        <v>7740</v>
      </c>
      <c r="K26" s="14">
        <v>7439</v>
      </c>
      <c r="L26" s="14">
        <v>2233</v>
      </c>
      <c r="M26" s="14">
        <v>771</v>
      </c>
      <c r="N26" s="12">
        <f t="shared" si="7"/>
        <v>88275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0.9839789790634849</v>
      </c>
      <c r="C32" s="23">
        <f aca="true" t="shared" si="9" ref="C32:M32">(((+C$8+C$20)*C$29)+(C$24*C$30))/C$7</f>
        <v>1</v>
      </c>
      <c r="D32" s="23">
        <f t="shared" si="9"/>
        <v>0.992495774182509</v>
      </c>
      <c r="E32" s="23">
        <f t="shared" si="9"/>
        <v>0.9866692834306366</v>
      </c>
      <c r="F32" s="23">
        <f t="shared" si="9"/>
        <v>0.9988502633933009</v>
      </c>
      <c r="G32" s="23">
        <f t="shared" si="9"/>
        <v>0.9987542063263147</v>
      </c>
      <c r="H32" s="23">
        <f t="shared" si="9"/>
        <v>1</v>
      </c>
      <c r="I32" s="23">
        <f t="shared" si="9"/>
        <v>0.9984799699330187</v>
      </c>
      <c r="J32" s="23">
        <f t="shared" si="9"/>
        <v>0.997756267089691</v>
      </c>
      <c r="K32" s="23">
        <f t="shared" si="9"/>
        <v>0.9972405673520243</v>
      </c>
      <c r="L32" s="23">
        <f t="shared" si="9"/>
        <v>0.9987802623920464</v>
      </c>
      <c r="M32" s="23">
        <f t="shared" si="9"/>
        <v>0.99428790248233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1.8540131923514183</v>
      </c>
      <c r="C35" s="26">
        <f>C32*C34</f>
        <v>1.8205</v>
      </c>
      <c r="D35" s="26">
        <f>D32*D34</f>
        <v>1.6742411214684745</v>
      </c>
      <c r="E35" s="26">
        <f>E32*E34</f>
        <v>2.129232313643314</v>
      </c>
      <c r="F35" s="26">
        <f aca="true" t="shared" si="10" ref="F35:M35">F32*F34</f>
        <v>1.9652378932263195</v>
      </c>
      <c r="G35" s="26">
        <f t="shared" si="10"/>
        <v>1.5582563127103162</v>
      </c>
      <c r="H35" s="26">
        <f t="shared" si="10"/>
        <v>1.8205</v>
      </c>
      <c r="I35" s="26">
        <f t="shared" si="10"/>
        <v>1.7744986025649607</v>
      </c>
      <c r="J35" s="26">
        <f t="shared" si="10"/>
        <v>1.9970091685800166</v>
      </c>
      <c r="K35" s="26">
        <f t="shared" si="10"/>
        <v>1.9084192737415688</v>
      </c>
      <c r="L35" s="26">
        <f t="shared" si="10"/>
        <v>2.2701276583908823</v>
      </c>
      <c r="M35" s="26">
        <f t="shared" si="10"/>
        <v>2.2187534543893195</v>
      </c>
      <c r="N35" s="27"/>
    </row>
    <row r="36" spans="1:14" ht="18.75" customHeight="1">
      <c r="A36" s="57" t="s">
        <v>43</v>
      </c>
      <c r="B36" s="26">
        <v>-0.005919068</v>
      </c>
      <c r="C36" s="26">
        <v>-0.006</v>
      </c>
      <c r="D36" s="26">
        <v>-0.005497398</v>
      </c>
      <c r="E36" s="26">
        <v>-0.0061978732</v>
      </c>
      <c r="F36" s="26">
        <v>-0.0063380303</v>
      </c>
      <c r="G36" s="26">
        <v>-0.0050936398</v>
      </c>
      <c r="H36" s="26">
        <v>-0.0056</v>
      </c>
      <c r="I36" s="26">
        <v>-0.0056795704</v>
      </c>
      <c r="J36" s="26">
        <v>-0.005196588</v>
      </c>
      <c r="K36" s="26">
        <v>-0.0062329865</v>
      </c>
      <c r="L36" s="26">
        <v>-0.0073595621</v>
      </c>
      <c r="M36" s="26">
        <v>-0.0071929525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25042.280000000002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622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5851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397206.15681771195</v>
      </c>
      <c r="C42" s="65">
        <f aca="true" t="shared" si="12" ref="C42:M42">C43+C44+C45+C46</f>
        <v>251214.1985</v>
      </c>
      <c r="D42" s="65">
        <f t="shared" si="12"/>
        <v>294347.44374088396</v>
      </c>
      <c r="E42" s="65">
        <f t="shared" si="12"/>
        <v>61738.7190581968</v>
      </c>
      <c r="F42" s="65">
        <f t="shared" si="12"/>
        <v>258367.5097717221</v>
      </c>
      <c r="G42" s="65">
        <f t="shared" si="12"/>
        <v>309596.6142578637</v>
      </c>
      <c r="H42" s="65">
        <f t="shared" si="12"/>
        <v>323214.7057</v>
      </c>
      <c r="I42" s="65">
        <f t="shared" si="12"/>
        <v>346109.62707449676</v>
      </c>
      <c r="J42" s="65">
        <f t="shared" si="12"/>
        <v>288010.6467690241</v>
      </c>
      <c r="K42" s="65">
        <f t="shared" si="12"/>
        <v>364430.4090002295</v>
      </c>
      <c r="L42" s="65">
        <f t="shared" si="12"/>
        <v>145113.06511311512</v>
      </c>
      <c r="M42" s="65">
        <f t="shared" si="12"/>
        <v>65480.4524188325</v>
      </c>
      <c r="N42" s="65">
        <f>N43+N44+N45+N46</f>
        <v>3104829.548222076</v>
      </c>
    </row>
    <row r="43" spans="1:14" ht="18.75" customHeight="1">
      <c r="A43" s="62" t="s">
        <v>86</v>
      </c>
      <c r="B43" s="59">
        <f aca="true" t="shared" si="13" ref="B43:H43">B35*B7</f>
        <v>395305.2768204</v>
      </c>
      <c r="C43" s="59">
        <f t="shared" si="13"/>
        <v>249541.3965</v>
      </c>
      <c r="D43" s="59">
        <f t="shared" si="13"/>
        <v>283753.73374871997</v>
      </c>
      <c r="E43" s="59">
        <f t="shared" si="13"/>
        <v>61270.789057400005</v>
      </c>
      <c r="F43" s="59">
        <f t="shared" si="13"/>
        <v>257039.35976875</v>
      </c>
      <c r="G43" s="59">
        <f t="shared" si="13"/>
        <v>307941.05426149996</v>
      </c>
      <c r="H43" s="59">
        <f t="shared" si="13"/>
        <v>321305.5065</v>
      </c>
      <c r="I43" s="59">
        <f>I35*I7</f>
        <v>344666.187072</v>
      </c>
      <c r="J43" s="59">
        <f>J35*J7</f>
        <v>287024.13677250006</v>
      </c>
      <c r="K43" s="59">
        <f>K35*K7</f>
        <v>363013.7889933</v>
      </c>
      <c r="L43" s="59">
        <f>L35*L7</f>
        <v>144309.74511625</v>
      </c>
      <c r="M43" s="59">
        <f>M35*M7</f>
        <v>64980.6324187</v>
      </c>
      <c r="N43" s="61">
        <f>SUM(B43:M43)</f>
        <v>3080151.60702952</v>
      </c>
    </row>
    <row r="44" spans="1:14" ht="18.75" customHeight="1">
      <c r="A44" s="62" t="s">
        <v>87</v>
      </c>
      <c r="B44" s="59">
        <f aca="true" t="shared" si="14" ref="B44:M44">B36*B7</f>
        <v>-1262.0400026880002</v>
      </c>
      <c r="C44" s="59">
        <f t="shared" si="14"/>
        <v>-822.438</v>
      </c>
      <c r="D44" s="59">
        <f t="shared" si="14"/>
        <v>-931.7100078359999</v>
      </c>
      <c r="E44" s="59">
        <f t="shared" si="14"/>
        <v>-178.34999920319999</v>
      </c>
      <c r="F44" s="59">
        <f t="shared" si="14"/>
        <v>-828.9699970279</v>
      </c>
      <c r="G44" s="59">
        <f t="shared" si="14"/>
        <v>-1006.6000036362</v>
      </c>
      <c r="H44" s="59">
        <f t="shared" si="14"/>
        <v>-988.3608</v>
      </c>
      <c r="I44" s="59">
        <f t="shared" si="14"/>
        <v>-1103.1599975032</v>
      </c>
      <c r="J44" s="59">
        <f t="shared" si="14"/>
        <v>-746.8900034760001</v>
      </c>
      <c r="K44" s="59">
        <f t="shared" si="14"/>
        <v>-1185.6199930705</v>
      </c>
      <c r="L44" s="59">
        <f t="shared" si="14"/>
        <v>-467.8400031349</v>
      </c>
      <c r="M44" s="59">
        <f t="shared" si="14"/>
        <v>-210.65999986749998</v>
      </c>
      <c r="N44" s="28">
        <f>SUM(B44:M44)</f>
        <v>-9732.638807443398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25042.280000000002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-55670.38</v>
      </c>
      <c r="C48" s="28">
        <f aca="true" t="shared" si="16" ref="C48:M48">+C49+C52+C60+C61</f>
        <v>-49599.34</v>
      </c>
      <c r="D48" s="28">
        <f t="shared" si="16"/>
        <v>-43072.22</v>
      </c>
      <c r="E48" s="28">
        <f t="shared" si="16"/>
        <v>-20216.67</v>
      </c>
      <c r="F48" s="28">
        <f t="shared" si="16"/>
        <v>8899.989999999998</v>
      </c>
      <c r="G48" s="28">
        <f t="shared" si="16"/>
        <v>-89040.45999999999</v>
      </c>
      <c r="H48" s="28">
        <f t="shared" si="16"/>
        <v>-64346.78</v>
      </c>
      <c r="I48" s="28">
        <f t="shared" si="16"/>
        <v>-37797.72</v>
      </c>
      <c r="J48" s="28">
        <f t="shared" si="16"/>
        <v>-48596.64</v>
      </c>
      <c r="K48" s="28">
        <f t="shared" si="16"/>
        <v>-41503.44</v>
      </c>
      <c r="L48" s="28">
        <f t="shared" si="16"/>
        <v>-21029.6</v>
      </c>
      <c r="M48" s="28">
        <f t="shared" si="16"/>
        <v>-10407.86</v>
      </c>
      <c r="N48" s="28">
        <f>+N49+N52+N60+N61</f>
        <v>-472381.12</v>
      </c>
    </row>
    <row r="49" spans="1:14" ht="18.75" customHeight="1">
      <c r="A49" s="17" t="s">
        <v>48</v>
      </c>
      <c r="B49" s="29">
        <f>B50+B51</f>
        <v>-55366.5</v>
      </c>
      <c r="C49" s="29">
        <f>C50+C51</f>
        <v>-49479.5</v>
      </c>
      <c r="D49" s="29">
        <f>D50+D51</f>
        <v>-42969.5</v>
      </c>
      <c r="E49" s="29">
        <f>E50+E51</f>
        <v>-7511</v>
      </c>
      <c r="F49" s="29">
        <f aca="true" t="shared" si="17" ref="F49:M49">F50+F51</f>
        <v>-33694.5</v>
      </c>
      <c r="G49" s="29">
        <f t="shared" si="17"/>
        <v>-58989</v>
      </c>
      <c r="H49" s="29">
        <f t="shared" si="17"/>
        <v>-64235.5</v>
      </c>
      <c r="I49" s="29">
        <f t="shared" si="17"/>
        <v>-37695</v>
      </c>
      <c r="J49" s="29">
        <f t="shared" si="17"/>
        <v>-48006</v>
      </c>
      <c r="K49" s="29">
        <f t="shared" si="17"/>
        <v>-41405</v>
      </c>
      <c r="L49" s="29">
        <f t="shared" si="17"/>
        <v>-20944</v>
      </c>
      <c r="M49" s="29">
        <f t="shared" si="17"/>
        <v>-10356.5</v>
      </c>
      <c r="N49" s="28">
        <f aca="true" t="shared" si="18" ref="N49:N61">SUM(B49:M49)</f>
        <v>-470652</v>
      </c>
    </row>
    <row r="50" spans="1:14" ht="18.75" customHeight="1">
      <c r="A50" s="13" t="s">
        <v>49</v>
      </c>
      <c r="B50" s="20">
        <f>ROUND(-B9*$D$3,2)</f>
        <v>-55366.5</v>
      </c>
      <c r="C50" s="20">
        <f>ROUND(-C9*$D$3,2)</f>
        <v>-49479.5</v>
      </c>
      <c r="D50" s="20">
        <f>ROUND(-D9*$D$3,2)</f>
        <v>-42969.5</v>
      </c>
      <c r="E50" s="20">
        <f>ROUND(-E9*$D$3,2)</f>
        <v>-7511</v>
      </c>
      <c r="F50" s="20">
        <f aca="true" t="shared" si="19" ref="F50:M50">ROUND(-F9*$D$3,2)</f>
        <v>-33694.5</v>
      </c>
      <c r="G50" s="20">
        <f t="shared" si="19"/>
        <v>-58989</v>
      </c>
      <c r="H50" s="20">
        <f t="shared" si="19"/>
        <v>-64235.5</v>
      </c>
      <c r="I50" s="20">
        <f t="shared" si="19"/>
        <v>-37695</v>
      </c>
      <c r="J50" s="20">
        <f t="shared" si="19"/>
        <v>-48006</v>
      </c>
      <c r="K50" s="20">
        <f t="shared" si="19"/>
        <v>-41405</v>
      </c>
      <c r="L50" s="20">
        <f t="shared" si="19"/>
        <v>-20944</v>
      </c>
      <c r="M50" s="20">
        <f t="shared" si="19"/>
        <v>-10356.5</v>
      </c>
      <c r="N50" s="50">
        <f t="shared" si="18"/>
        <v>-470652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-1729.1199999999997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341535.77681771194</v>
      </c>
      <c r="C63" s="32">
        <f t="shared" si="22"/>
        <v>201614.8585</v>
      </c>
      <c r="D63" s="32">
        <f t="shared" si="22"/>
        <v>251275.22374088396</v>
      </c>
      <c r="E63" s="32">
        <f t="shared" si="22"/>
        <v>41522.049058196804</v>
      </c>
      <c r="F63" s="32">
        <f t="shared" si="22"/>
        <v>267267.4997717221</v>
      </c>
      <c r="G63" s="32">
        <f t="shared" si="22"/>
        <v>220556.15425786373</v>
      </c>
      <c r="H63" s="32">
        <f t="shared" si="22"/>
        <v>258867.9257</v>
      </c>
      <c r="I63" s="32">
        <f t="shared" si="22"/>
        <v>308311.90707449673</v>
      </c>
      <c r="J63" s="32">
        <f t="shared" si="22"/>
        <v>239414.00676902407</v>
      </c>
      <c r="K63" s="32">
        <f t="shared" si="22"/>
        <v>322926.9690002295</v>
      </c>
      <c r="L63" s="32">
        <f t="shared" si="22"/>
        <v>124083.46511311512</v>
      </c>
      <c r="M63" s="32">
        <f t="shared" si="22"/>
        <v>55072.5924188325</v>
      </c>
      <c r="N63" s="32">
        <f>SUM(B63:M63)</f>
        <v>2632448.4282220765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341535.76999999996</v>
      </c>
      <c r="C66" s="39">
        <f aca="true" t="shared" si="23" ref="C66:M66">SUM(C67:C80)</f>
        <v>201614.86</v>
      </c>
      <c r="D66" s="39">
        <f t="shared" si="23"/>
        <v>251275.22</v>
      </c>
      <c r="E66" s="39">
        <f t="shared" si="23"/>
        <v>41522.05</v>
      </c>
      <c r="F66" s="39">
        <f t="shared" si="23"/>
        <v>267267.5</v>
      </c>
      <c r="G66" s="39">
        <f t="shared" si="23"/>
        <v>220556.15</v>
      </c>
      <c r="H66" s="39">
        <f t="shared" si="23"/>
        <v>258867.93</v>
      </c>
      <c r="I66" s="39">
        <f t="shared" si="23"/>
        <v>308311.91</v>
      </c>
      <c r="J66" s="39">
        <f t="shared" si="23"/>
        <v>239414.01</v>
      </c>
      <c r="K66" s="39">
        <f t="shared" si="23"/>
        <v>322926.97</v>
      </c>
      <c r="L66" s="39">
        <f t="shared" si="23"/>
        <v>124083.47</v>
      </c>
      <c r="M66" s="39">
        <f t="shared" si="23"/>
        <v>55072.59</v>
      </c>
      <c r="N66" s="32">
        <f>SUM(N67:N80)</f>
        <v>2632448.4299999992</v>
      </c>
    </row>
    <row r="67" spans="1:14" ht="18.75" customHeight="1">
      <c r="A67" s="17" t="s">
        <v>91</v>
      </c>
      <c r="B67" s="39">
        <v>65956.98</v>
      </c>
      <c r="C67" s="39">
        <v>58073.99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124030.97</v>
      </c>
    </row>
    <row r="68" spans="1:14" ht="18.75" customHeight="1">
      <c r="A68" s="17" t="s">
        <v>92</v>
      </c>
      <c r="B68" s="39">
        <v>275578.79</v>
      </c>
      <c r="C68" s="39">
        <v>143540.87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419119.66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251275.22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251275.22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41522.05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41522.05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267267.5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267267.5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220556.15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220556.15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202532.24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202532.24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56335.69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56335.69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308311.91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308311.91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239414.01</v>
      </c>
      <c r="K76" s="38">
        <v>0</v>
      </c>
      <c r="L76" s="38">
        <v>0</v>
      </c>
      <c r="M76" s="38">
        <v>0</v>
      </c>
      <c r="N76" s="32">
        <f t="shared" si="24"/>
        <v>239414.01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322926.97</v>
      </c>
      <c r="L77" s="38">
        <v>0</v>
      </c>
      <c r="M77" s="66"/>
      <c r="N77" s="29">
        <f t="shared" si="24"/>
        <v>322926.97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124083.47</v>
      </c>
      <c r="M78" s="38">
        <v>0</v>
      </c>
      <c r="N78" s="32">
        <f t="shared" si="24"/>
        <v>124083.47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55072.59</v>
      </c>
      <c r="N79" s="29">
        <f t="shared" si="24"/>
        <v>55072.59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2.0900715489526562</v>
      </c>
      <c r="C84" s="48">
        <v>2.1008392231128337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1.8167537998000864</v>
      </c>
      <c r="C85" s="48">
        <v>1.7440514240782807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1.6814714467665237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2.1454934340490968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1.9753924886784622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1.5666338472407193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1.840578086374446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1.7999698303063432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1.7819300895033119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2.003872945020936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1.915866662812627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2.282764635484515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2.235819729532984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2015-10-23T19:06:29Z</dcterms:modified>
  <cp:category/>
  <cp:version/>
  <cp:contentType/>
  <cp:contentStatus/>
</cp:coreProperties>
</file>