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<sst xmlns="http://schemas.openxmlformats.org/spreadsheetml/2006/main" count="109" uniqueCount="107">
  <si>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</si>
  <si>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</si>
  <si>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</si>
  <si>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</si>
  <si>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</si>
  <si>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</si>
  <si>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</si>
  <si>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</si>
  <si>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</si>
  <si>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</si>
  <si>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</si>
  <si>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</si>
  <si>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</si>
  <si>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</si>
  <si>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</si>
  <si>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</si>
  <si>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</si>
  <si>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</si>
  <si>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</si>
  <si>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</si>
  <si>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</si>
  <si>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</si>
  <si>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</si>
  <si>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</si>
  <si>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</si>
  <si>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</si>
  <si>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</si>
  <si>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</si>
  <si>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</si>
  <si>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</si>
  <si>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</si>
  <si>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</si>
  <si>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</si>
  <si>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</si>
  <si>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</si>
  <si>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</si>
  <si>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</si>
  <si>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</si>
  <si>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</si>
  <si>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</si>
  <si>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</si>
  <si>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</si>
  <si>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</si>
  <si>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</si>
  <si>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</si>
  <si>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</si>
  <si>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</si>
  <si>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</si>
  <si>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</si>
  <si>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</si>
  <si>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</si>
  <si>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</si>
  <si>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</si>
  <si>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</si>
  <si>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</si>
  <si>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</si>
  <si>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</si>
  <si>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</si>
  <si>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</si>
  <si>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</si>
  <si>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</si>
  <si>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</si>
  <si>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</si>
  <si>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</si>
  <si>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</si>
  <si>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</si>
  <si>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</si>
  <si>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</si>
  <si>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</si>
  <si>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</si>
  <si>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</si>
  <si>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</si>
  <si>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</si>
  <si>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</si>
  <si>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</si>
  <si>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</si>
  <si>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</si>
  <si>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</si>
  <si>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</si>
  <si>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</si>
  <si>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</si>
  <si>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</si>
  <si>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</si>
  <si>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</si>
  <si>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</si>
  <si>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</si>
  <si>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</si>
  <si>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</si>
  <si>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</si>
  <si>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</si>
  <si>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</si>
  <si>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</si>
  <si>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</si>
  <si>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</si>
  <si>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</si>
  <si>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</si>
  <si>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</si>
  <si>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</si>
  <si>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</si>
  <si>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</si>
  <si>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</si>
  <si>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</si>
  <si>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</si>
  <si>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</si>
  <si>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</si>
  <si>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</si>
  <si>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15/10/15 - VENCIMENTO 22/10/15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</si>
</sst>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7.50390625" style="1" bestFit="1" customWidth="1"/>
    <col min="17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14" ht="18.75" customHeight="1">
      <c r="A7" s="9" t="s">
        <v>3</v>
      </c>
      <c r="B7" s="10">
        <f>B8+B20+B24</f>
        <v>490025</v>
      </c>
      <c r="C7" s="10">
        <f>C8+C20+C24</f>
        <v>361958</v>
      </c>
      <c r="D7" s="10">
        <f>D8+D20+D24</f>
        <v>372359</v>
      </c>
      <c r="E7" s="10">
        <f>E8+E20+E24</f>
        <v>61145</v>
      </c>
      <c r="F7" s="10">
        <f aca="true" t="shared" si="0" ref="F7:M7">F8+F20+F24</f>
        <v>304962</v>
      </c>
      <c r="G7" s="10">
        <f t="shared" si="0"/>
        <v>506527</v>
      </c>
      <c r="H7" s="10">
        <f t="shared" si="0"/>
        <v>465290</v>
      </c>
      <c r="I7" s="10">
        <f t="shared" si="0"/>
        <v>429446</v>
      </c>
      <c r="J7" s="10">
        <f t="shared" si="0"/>
        <v>304752</v>
      </c>
      <c r="K7" s="10">
        <f t="shared" si="0"/>
        <v>365438</v>
      </c>
      <c r="L7" s="10">
        <f t="shared" si="0"/>
        <v>159873</v>
      </c>
      <c r="M7" s="10">
        <f t="shared" si="0"/>
        <v>86937</v>
      </c>
      <c r="N7" s="10">
        <f>+N8+N20+N24</f>
        <v>3908712</v>
      </c>
    </row>
    <row r="8" spans="1:14" ht="18.75" customHeight="1">
      <c r="A8" s="11" t="s">
        <v>27</v>
      </c>
      <c r="B8" s="12">
        <f>+B9+B12+B16</f>
        <v>285378</v>
      </c>
      <c r="C8" s="12">
        <f>+C9+C12+C16</f>
        <v>222207</v>
      </c>
      <c r="D8" s="12">
        <f>+D9+D12+D16</f>
        <v>244819</v>
      </c>
      <c r="E8" s="12">
        <f>+E9+E12+E16</f>
        <v>38578</v>
      </c>
      <c r="F8" s="12">
        <f aca="true" t="shared" si="1" ref="F8:M8">+F9+F12+F16</f>
        <v>189403</v>
      </c>
      <c r="G8" s="12">
        <f t="shared" si="1"/>
        <v>317899</v>
      </c>
      <c r="H8" s="12">
        <f t="shared" si="1"/>
        <v>280033</v>
      </c>
      <c r="I8" s="12">
        <f t="shared" si="1"/>
        <v>263577</v>
      </c>
      <c r="J8" s="12">
        <f t="shared" si="1"/>
        <v>187762</v>
      </c>
      <c r="K8" s="12">
        <f t="shared" si="1"/>
        <v>210142</v>
      </c>
      <c r="L8" s="12">
        <f t="shared" si="1"/>
        <v>99818</v>
      </c>
      <c r="M8" s="12">
        <f t="shared" si="1"/>
        <v>56103</v>
      </c>
      <c r="N8" s="12">
        <f>SUM(B8:M8)</f>
        <v>2395719</v>
      </c>
    </row>
    <row r="9" spans="1:14" ht="18.75" customHeight="1">
      <c r="A9" s="13" t="s">
        <v>4</v>
      </c>
      <c r="B9" s="14">
        <v>21089</v>
      </c>
      <c r="C9" s="14">
        <v>22309</v>
      </c>
      <c r="D9" s="14">
        <v>14940</v>
      </c>
      <c r="E9" s="14">
        <v>2834</v>
      </c>
      <c r="F9" s="14">
        <v>12818</v>
      </c>
      <c r="G9" s="14">
        <v>24054</v>
      </c>
      <c r="H9" s="14">
        <v>29296</v>
      </c>
      <c r="I9" s="14">
        <v>13643</v>
      </c>
      <c r="J9" s="14">
        <v>18562</v>
      </c>
      <c r="K9" s="14">
        <v>14510</v>
      </c>
      <c r="L9" s="14">
        <v>10758</v>
      </c>
      <c r="M9" s="14">
        <v>6279</v>
      </c>
      <c r="N9" s="12">
        <f aca="true" t="shared" si="2" ref="N9:N19">SUM(B9:M9)</f>
        <v>191092</v>
      </c>
    </row>
    <row r="10" spans="1:14" ht="18.75" customHeight="1">
      <c r="A10" s="15" t="s">
        <v>5</v>
      </c>
      <c r="B10" s="14">
        <f>+B9-B11</f>
        <v>21089</v>
      </c>
      <c r="C10" s="14">
        <f>+C9-C11</f>
        <v>22309</v>
      </c>
      <c r="D10" s="14">
        <f>+D9-D11</f>
        <v>14940</v>
      </c>
      <c r="E10" s="14">
        <f>+E9-E11</f>
        <v>2834</v>
      </c>
      <c r="F10" s="14">
        <f aca="true" t="shared" si="3" ref="F10:M10">+F9-F11</f>
        <v>12818</v>
      </c>
      <c r="G10" s="14">
        <f t="shared" si="3"/>
        <v>24054</v>
      </c>
      <c r="H10" s="14">
        <f t="shared" si="3"/>
        <v>29296</v>
      </c>
      <c r="I10" s="14">
        <f t="shared" si="3"/>
        <v>13643</v>
      </c>
      <c r="J10" s="14">
        <f t="shared" si="3"/>
        <v>18562</v>
      </c>
      <c r="K10" s="14">
        <f t="shared" si="3"/>
        <v>14510</v>
      </c>
      <c r="L10" s="14">
        <f t="shared" si="3"/>
        <v>10758</v>
      </c>
      <c r="M10" s="14">
        <f t="shared" si="3"/>
        <v>6279</v>
      </c>
      <c r="N10" s="12">
        <f t="shared" si="2"/>
        <v>191092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22</v>
      </c>
      <c r="B12" s="14">
        <f>B13+B14+B15</f>
        <v>195703</v>
      </c>
      <c r="C12" s="14">
        <f>C13+C14+C15</f>
        <v>153015</v>
      </c>
      <c r="D12" s="14">
        <f>D13+D14+D15</f>
        <v>181925</v>
      </c>
      <c r="E12" s="14">
        <f>E13+E14+E15</f>
        <v>27732</v>
      </c>
      <c r="F12" s="14">
        <f aca="true" t="shared" si="4" ref="F12:M12">F13+F14+F15</f>
        <v>134534</v>
      </c>
      <c r="G12" s="14">
        <f t="shared" si="4"/>
        <v>226305</v>
      </c>
      <c r="H12" s="14">
        <f t="shared" si="4"/>
        <v>195084</v>
      </c>
      <c r="I12" s="14">
        <f t="shared" si="4"/>
        <v>191111</v>
      </c>
      <c r="J12" s="14">
        <f t="shared" si="4"/>
        <v>131510</v>
      </c>
      <c r="K12" s="14">
        <f t="shared" si="4"/>
        <v>149486</v>
      </c>
      <c r="L12" s="14">
        <f t="shared" si="4"/>
        <v>72161</v>
      </c>
      <c r="M12" s="14">
        <f t="shared" si="4"/>
        <v>41138</v>
      </c>
      <c r="N12" s="12">
        <f t="shared" si="2"/>
        <v>1699704</v>
      </c>
    </row>
    <row r="13" spans="1:14" ht="18.75" customHeight="1">
      <c r="A13" s="15" t="s">
        <v>7</v>
      </c>
      <c r="B13" s="14">
        <v>92020</v>
      </c>
      <c r="C13" s="14">
        <v>72873</v>
      </c>
      <c r="D13" s="14">
        <v>84620</v>
      </c>
      <c r="E13" s="14">
        <v>13061</v>
      </c>
      <c r="F13" s="14">
        <v>63125</v>
      </c>
      <c r="G13" s="14">
        <v>107053</v>
      </c>
      <c r="H13" s="14">
        <v>97545</v>
      </c>
      <c r="I13" s="14">
        <v>94518</v>
      </c>
      <c r="J13" s="14">
        <v>61947</v>
      </c>
      <c r="K13" s="14">
        <v>71209</v>
      </c>
      <c r="L13" s="14">
        <v>34603</v>
      </c>
      <c r="M13" s="14">
        <v>19077</v>
      </c>
      <c r="N13" s="12">
        <f t="shared" si="2"/>
        <v>811651</v>
      </c>
    </row>
    <row r="14" spans="1:14" ht="18.75" customHeight="1">
      <c r="A14" s="15" t="s">
        <v>8</v>
      </c>
      <c r="B14" s="14">
        <v>95960</v>
      </c>
      <c r="C14" s="14">
        <v>70936</v>
      </c>
      <c r="D14" s="14">
        <v>90920</v>
      </c>
      <c r="E14" s="14">
        <v>13207</v>
      </c>
      <c r="F14" s="14">
        <v>64791</v>
      </c>
      <c r="G14" s="14">
        <v>105248</v>
      </c>
      <c r="H14" s="14">
        <v>87747</v>
      </c>
      <c r="I14" s="14">
        <v>90712</v>
      </c>
      <c r="J14" s="14">
        <v>63765</v>
      </c>
      <c r="K14" s="14">
        <v>72966</v>
      </c>
      <c r="L14" s="14">
        <v>34532</v>
      </c>
      <c r="M14" s="14">
        <v>20605</v>
      </c>
      <c r="N14" s="12">
        <f t="shared" si="2"/>
        <v>811389</v>
      </c>
    </row>
    <row r="15" spans="1:14" ht="18.75" customHeight="1">
      <c r="A15" s="15" t="s">
        <v>9</v>
      </c>
      <c r="B15" s="14">
        <v>7723</v>
      </c>
      <c r="C15" s="14">
        <v>9206</v>
      </c>
      <c r="D15" s="14">
        <v>6385</v>
      </c>
      <c r="E15" s="14">
        <v>1464</v>
      </c>
      <c r="F15" s="14">
        <v>6618</v>
      </c>
      <c r="G15" s="14">
        <v>14004</v>
      </c>
      <c r="H15" s="14">
        <v>9792</v>
      </c>
      <c r="I15" s="14">
        <v>5881</v>
      </c>
      <c r="J15" s="14">
        <v>5798</v>
      </c>
      <c r="K15" s="14">
        <v>5311</v>
      </c>
      <c r="L15" s="14">
        <v>3026</v>
      </c>
      <c r="M15" s="14">
        <v>1456</v>
      </c>
      <c r="N15" s="12">
        <f t="shared" si="2"/>
        <v>76664</v>
      </c>
    </row>
    <row r="16" spans="1:14" ht="18.75" customHeight="1">
      <c r="A16" s="16" t="s">
        <v>26</v>
      </c>
      <c r="B16" s="14">
        <f>B17+B18+B19</f>
        <v>68586</v>
      </c>
      <c r="C16" s="14">
        <f>C17+C18+C19</f>
        <v>46883</v>
      </c>
      <c r="D16" s="14">
        <f>D17+D18+D19</f>
        <v>47954</v>
      </c>
      <c r="E16" s="14">
        <f>E17+E18+E19</f>
        <v>8012</v>
      </c>
      <c r="F16" s="14">
        <f aca="true" t="shared" si="5" ref="F16:M16">F17+F18+F19</f>
        <v>42051</v>
      </c>
      <c r="G16" s="14">
        <f t="shared" si="5"/>
        <v>67540</v>
      </c>
      <c r="H16" s="14">
        <f t="shared" si="5"/>
        <v>55653</v>
      </c>
      <c r="I16" s="14">
        <f t="shared" si="5"/>
        <v>58823</v>
      </c>
      <c r="J16" s="14">
        <f t="shared" si="5"/>
        <v>37690</v>
      </c>
      <c r="K16" s="14">
        <f t="shared" si="5"/>
        <v>46146</v>
      </c>
      <c r="L16" s="14">
        <f t="shared" si="5"/>
        <v>16899</v>
      </c>
      <c r="M16" s="14">
        <f t="shared" si="5"/>
        <v>8686</v>
      </c>
      <c r="N16" s="12">
        <f t="shared" si="2"/>
        <v>504923</v>
      </c>
    </row>
    <row r="17" spans="1:14" ht="18.75" customHeight="1">
      <c r="A17" s="15" t="s">
        <v>23</v>
      </c>
      <c r="B17" s="14">
        <v>8685</v>
      </c>
      <c r="C17" s="14">
        <v>6477</v>
      </c>
      <c r="D17" s="14">
        <v>5978</v>
      </c>
      <c r="E17" s="14">
        <v>978</v>
      </c>
      <c r="F17" s="14">
        <v>5619</v>
      </c>
      <c r="G17" s="14">
        <v>9981</v>
      </c>
      <c r="H17" s="14">
        <v>8230</v>
      </c>
      <c r="I17" s="14">
        <v>8391</v>
      </c>
      <c r="J17" s="14">
        <v>5787</v>
      </c>
      <c r="K17" s="14">
        <v>7042</v>
      </c>
      <c r="L17" s="14">
        <v>2783</v>
      </c>
      <c r="M17" s="14">
        <v>1296</v>
      </c>
      <c r="N17" s="12">
        <f t="shared" si="2"/>
        <v>71247</v>
      </c>
    </row>
    <row r="18" spans="1:14" ht="18.75" customHeight="1">
      <c r="A18" s="15" t="s">
        <v>24</v>
      </c>
      <c r="B18" s="14">
        <v>3627</v>
      </c>
      <c r="C18" s="14">
        <v>1715</v>
      </c>
      <c r="D18" s="14">
        <v>3559</v>
      </c>
      <c r="E18" s="14">
        <v>446</v>
      </c>
      <c r="F18" s="14">
        <v>2367</v>
      </c>
      <c r="G18" s="14">
        <v>3318</v>
      </c>
      <c r="H18" s="14">
        <v>3484</v>
      </c>
      <c r="I18" s="14">
        <v>3783</v>
      </c>
      <c r="J18" s="14">
        <v>2370</v>
      </c>
      <c r="K18" s="14">
        <v>3760</v>
      </c>
      <c r="L18" s="14">
        <v>1257</v>
      </c>
      <c r="M18" s="14">
        <v>583</v>
      </c>
      <c r="N18" s="12">
        <f t="shared" si="2"/>
        <v>30269</v>
      </c>
    </row>
    <row r="19" spans="1:14" ht="18.75" customHeight="1">
      <c r="A19" s="15" t="s">
        <v>25</v>
      </c>
      <c r="B19" s="14">
        <v>56274</v>
      </c>
      <c r="C19" s="14">
        <v>38691</v>
      </c>
      <c r="D19" s="14">
        <v>38417</v>
      </c>
      <c r="E19" s="14">
        <v>6588</v>
      </c>
      <c r="F19" s="14">
        <v>34065</v>
      </c>
      <c r="G19" s="14">
        <v>54241</v>
      </c>
      <c r="H19" s="14">
        <v>43939</v>
      </c>
      <c r="I19" s="14">
        <v>46649</v>
      </c>
      <c r="J19" s="14">
        <v>29533</v>
      </c>
      <c r="K19" s="14">
        <v>35344</v>
      </c>
      <c r="L19" s="14">
        <v>12859</v>
      </c>
      <c r="M19" s="14">
        <v>6807</v>
      </c>
      <c r="N19" s="12">
        <f t="shared" si="2"/>
        <v>403407</v>
      </c>
    </row>
    <row r="20" spans="1:14" ht="18.75" customHeight="1">
      <c r="A20" s="17" t="s">
        <v>10</v>
      </c>
      <c r="B20" s="18">
        <f>B21+B22+B23</f>
        <v>144445</v>
      </c>
      <c r="C20" s="18">
        <f>C21+C22+C23</f>
        <v>88499</v>
      </c>
      <c r="D20" s="18">
        <f>D21+D22+D23</f>
        <v>81068</v>
      </c>
      <c r="E20" s="18">
        <f>E21+E22+E23</f>
        <v>13087</v>
      </c>
      <c r="F20" s="18">
        <f aca="true" t="shared" si="6" ref="F20:M20">F21+F22+F23</f>
        <v>68515</v>
      </c>
      <c r="G20" s="18">
        <f t="shared" si="6"/>
        <v>115004</v>
      </c>
      <c r="H20" s="18">
        <f t="shared" si="6"/>
        <v>120313</v>
      </c>
      <c r="I20" s="18">
        <f t="shared" si="6"/>
        <v>118958</v>
      </c>
      <c r="J20" s="18">
        <f t="shared" si="6"/>
        <v>77788</v>
      </c>
      <c r="K20" s="18">
        <f t="shared" si="6"/>
        <v>118407</v>
      </c>
      <c r="L20" s="18">
        <f t="shared" si="6"/>
        <v>46816</v>
      </c>
      <c r="M20" s="18">
        <f t="shared" si="6"/>
        <v>25138</v>
      </c>
      <c r="N20" s="12">
        <f aca="true" t="shared" si="7" ref="N20:N26">SUM(B20:M20)</f>
        <v>1018038</v>
      </c>
    </row>
    <row r="21" spans="1:14" ht="18.75" customHeight="1">
      <c r="A21" s="13" t="s">
        <v>11</v>
      </c>
      <c r="B21" s="14">
        <v>74169</v>
      </c>
      <c r="C21" s="14">
        <v>48522</v>
      </c>
      <c r="D21" s="14">
        <v>43405</v>
      </c>
      <c r="E21" s="14">
        <v>6928</v>
      </c>
      <c r="F21" s="14">
        <v>36741</v>
      </c>
      <c r="G21" s="14">
        <v>62444</v>
      </c>
      <c r="H21" s="14">
        <v>68225</v>
      </c>
      <c r="I21" s="14">
        <v>65164</v>
      </c>
      <c r="J21" s="14">
        <v>41573</v>
      </c>
      <c r="K21" s="14">
        <v>61977</v>
      </c>
      <c r="L21" s="14">
        <v>24848</v>
      </c>
      <c r="M21" s="14">
        <v>12981</v>
      </c>
      <c r="N21" s="12">
        <f t="shared" si="7"/>
        <v>546977</v>
      </c>
    </row>
    <row r="22" spans="1:14" ht="18.75" customHeight="1">
      <c r="A22" s="13" t="s">
        <v>12</v>
      </c>
      <c r="B22" s="14">
        <v>65952</v>
      </c>
      <c r="C22" s="14">
        <v>36390</v>
      </c>
      <c r="D22" s="14">
        <v>35196</v>
      </c>
      <c r="E22" s="14">
        <v>5640</v>
      </c>
      <c r="F22" s="14">
        <v>29341</v>
      </c>
      <c r="G22" s="14">
        <v>47466</v>
      </c>
      <c r="H22" s="14">
        <v>48022</v>
      </c>
      <c r="I22" s="14">
        <v>50740</v>
      </c>
      <c r="J22" s="14">
        <v>33641</v>
      </c>
      <c r="K22" s="14">
        <v>53201</v>
      </c>
      <c r="L22" s="14">
        <v>20615</v>
      </c>
      <c r="M22" s="14">
        <v>11490</v>
      </c>
      <c r="N22" s="12">
        <f t="shared" si="7"/>
        <v>437694</v>
      </c>
    </row>
    <row r="23" spans="1:14" ht="18.75" customHeight="1">
      <c r="A23" s="13" t="s">
        <v>13</v>
      </c>
      <c r="B23" s="14">
        <v>4324</v>
      </c>
      <c r="C23" s="14">
        <v>3587</v>
      </c>
      <c r="D23" s="14">
        <v>2467</v>
      </c>
      <c r="E23" s="14">
        <v>519</v>
      </c>
      <c r="F23" s="14">
        <v>2433</v>
      </c>
      <c r="G23" s="14">
        <v>5094</v>
      </c>
      <c r="H23" s="14">
        <v>4066</v>
      </c>
      <c r="I23" s="14">
        <v>3054</v>
      </c>
      <c r="J23" s="14">
        <v>2574</v>
      </c>
      <c r="K23" s="14">
        <v>3229</v>
      </c>
      <c r="L23" s="14">
        <v>1353</v>
      </c>
      <c r="M23" s="14">
        <v>667</v>
      </c>
      <c r="N23" s="12">
        <f t="shared" si="7"/>
        <v>33367</v>
      </c>
    </row>
    <row r="24" spans="1:14" ht="18.75" customHeight="1">
      <c r="A24" s="17" t="s">
        <v>14</v>
      </c>
      <c r="B24" s="14">
        <f>B25+B26</f>
        <v>60202</v>
      </c>
      <c r="C24" s="14">
        <f>C25+C26</f>
        <v>51252</v>
      </c>
      <c r="D24" s="14">
        <f>D25+D26</f>
        <v>46472</v>
      </c>
      <c r="E24" s="14">
        <f>E25+E26</f>
        <v>9480</v>
      </c>
      <c r="F24" s="14">
        <f aca="true" t="shared" si="8" ref="F24:M24">F25+F26</f>
        <v>47044</v>
      </c>
      <c r="G24" s="14">
        <f t="shared" si="8"/>
        <v>73624</v>
      </c>
      <c r="H24" s="14">
        <f t="shared" si="8"/>
        <v>64944</v>
      </c>
      <c r="I24" s="14">
        <f t="shared" si="8"/>
        <v>46911</v>
      </c>
      <c r="J24" s="14">
        <f t="shared" si="8"/>
        <v>39202</v>
      </c>
      <c r="K24" s="14">
        <f t="shared" si="8"/>
        <v>36889</v>
      </c>
      <c r="L24" s="14">
        <f t="shared" si="8"/>
        <v>13239</v>
      </c>
      <c r="M24" s="14">
        <f t="shared" si="8"/>
        <v>5696</v>
      </c>
      <c r="N24" s="12">
        <f t="shared" si="7"/>
        <v>494955</v>
      </c>
    </row>
    <row r="25" spans="1:14" ht="18.75" customHeight="1">
      <c r="A25" s="13" t="s">
        <v>15</v>
      </c>
      <c r="B25" s="14">
        <v>38529</v>
      </c>
      <c r="C25" s="14">
        <v>32801</v>
      </c>
      <c r="D25" s="14">
        <v>29742</v>
      </c>
      <c r="E25" s="14">
        <v>6067</v>
      </c>
      <c r="F25" s="14">
        <v>30108</v>
      </c>
      <c r="G25" s="14">
        <v>47119</v>
      </c>
      <c r="H25" s="14">
        <v>41564</v>
      </c>
      <c r="I25" s="14">
        <v>30023</v>
      </c>
      <c r="J25" s="14">
        <v>25089</v>
      </c>
      <c r="K25" s="14">
        <v>23609</v>
      </c>
      <c r="L25" s="14">
        <v>8473</v>
      </c>
      <c r="M25" s="14">
        <v>3645</v>
      </c>
      <c r="N25" s="12">
        <f t="shared" si="7"/>
        <v>316769</v>
      </c>
    </row>
    <row r="26" spans="1:14" ht="18.75" customHeight="1">
      <c r="A26" s="13" t="s">
        <v>16</v>
      </c>
      <c r="B26" s="14">
        <v>21673</v>
      </c>
      <c r="C26" s="14">
        <v>18451</v>
      </c>
      <c r="D26" s="14">
        <v>16730</v>
      </c>
      <c r="E26" s="14">
        <v>3413</v>
      </c>
      <c r="F26" s="14">
        <v>16936</v>
      </c>
      <c r="G26" s="14">
        <v>26505</v>
      </c>
      <c r="H26" s="14">
        <v>23380</v>
      </c>
      <c r="I26" s="14">
        <v>16888</v>
      </c>
      <c r="J26" s="14">
        <v>14113</v>
      </c>
      <c r="K26" s="14">
        <v>13280</v>
      </c>
      <c r="L26" s="14">
        <v>4766</v>
      </c>
      <c r="M26" s="14">
        <v>2051</v>
      </c>
      <c r="N26" s="12">
        <f t="shared" si="7"/>
        <v>178186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0.987</v>
      </c>
      <c r="C29" s="22">
        <v>1</v>
      </c>
      <c r="D29" s="22">
        <v>0.9975</v>
      </c>
      <c r="E29" s="22">
        <v>0.9849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</row>
    <row r="30" spans="1:14" ht="18.75" customHeight="1">
      <c r="A30" s="17" t="s">
        <v>18</v>
      </c>
      <c r="B30" s="22">
        <v>0.9666</v>
      </c>
      <c r="C30" s="22">
        <v>1</v>
      </c>
      <c r="D30" s="22">
        <v>0.9641</v>
      </c>
      <c r="E30" s="22">
        <v>0.9952</v>
      </c>
      <c r="F30" s="22">
        <v>0.9935</v>
      </c>
      <c r="G30" s="22">
        <v>0.9927</v>
      </c>
      <c r="H30" s="22">
        <v>1</v>
      </c>
      <c r="I30" s="22">
        <v>0.9879</v>
      </c>
      <c r="J30" s="22">
        <v>0.985</v>
      </c>
      <c r="K30" s="22">
        <v>0.9746</v>
      </c>
      <c r="L30" s="22">
        <v>0.9875</v>
      </c>
      <c r="M30" s="22">
        <v>0.9219</v>
      </c>
      <c r="N30" s="7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0.9844937588898525</v>
      </c>
      <c r="C32" s="23">
        <f aca="true" t="shared" si="9" ref="C32:M32">(((+C$8+C$20)*C$29)+(C$24*C$30))/C$7</f>
        <v>1</v>
      </c>
      <c r="D32" s="23">
        <f t="shared" si="9"/>
        <v>0.9933315367696229</v>
      </c>
      <c r="E32" s="23">
        <f t="shared" si="9"/>
        <v>0.9864969253414017</v>
      </c>
      <c r="F32" s="23">
        <f t="shared" si="9"/>
        <v>0.998997298024016</v>
      </c>
      <c r="G32" s="23">
        <f t="shared" si="9"/>
        <v>0.9989389406685133</v>
      </c>
      <c r="H32" s="23">
        <f t="shared" si="9"/>
        <v>1</v>
      </c>
      <c r="I32" s="23">
        <f t="shared" si="9"/>
        <v>0.9986782433647071</v>
      </c>
      <c r="J32" s="23">
        <f t="shared" si="9"/>
        <v>0.9980704638525751</v>
      </c>
      <c r="K32" s="23">
        <f t="shared" si="9"/>
        <v>0.9974360066550276</v>
      </c>
      <c r="L32" s="23">
        <f t="shared" si="9"/>
        <v>0.9989648814996904</v>
      </c>
      <c r="M32" s="23">
        <f t="shared" si="9"/>
        <v>0.9948829888309926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1"/>
    </row>
    <row r="35" spans="1:14" ht="18.75" customHeight="1">
      <c r="A35" s="17" t="s">
        <v>21</v>
      </c>
      <c r="B35" s="26">
        <f>B32*B34</f>
        <v>1.8549831405002601</v>
      </c>
      <c r="C35" s="26">
        <f>C32*C34</f>
        <v>1.8205</v>
      </c>
      <c r="D35" s="26">
        <f>D32*D34</f>
        <v>1.675650969376677</v>
      </c>
      <c r="E35" s="26">
        <f>E32*E34</f>
        <v>2.128860364886745</v>
      </c>
      <c r="F35" s="26">
        <f aca="true" t="shared" si="10" ref="F35:M35">F32*F34</f>
        <v>1.9655271838622517</v>
      </c>
      <c r="G35" s="26">
        <f t="shared" si="10"/>
        <v>1.5585445352310145</v>
      </c>
      <c r="H35" s="26">
        <f t="shared" si="10"/>
        <v>1.8205</v>
      </c>
      <c r="I35" s="26">
        <f t="shared" si="10"/>
        <v>1.7748509741077574</v>
      </c>
      <c r="J35" s="26">
        <f t="shared" si="10"/>
        <v>1.9976380334009292</v>
      </c>
      <c r="K35" s="26">
        <f t="shared" si="10"/>
        <v>1.9087932859357264</v>
      </c>
      <c r="L35" s="26">
        <f t="shared" si="10"/>
        <v>2.2705472791606462</v>
      </c>
      <c r="M35" s="26">
        <f t="shared" si="10"/>
        <v>2.22008138957636</v>
      </c>
      <c r="N35" s="27"/>
    </row>
    <row r="36" spans="1:14" ht="18.75" customHeight="1">
      <c r="A36" s="57" t="s">
        <v>43</v>
      </c>
      <c r="B36" s="26">
        <v>-0.0059221876</v>
      </c>
      <c r="C36" s="26">
        <v>-0.006</v>
      </c>
      <c r="D36" s="26">
        <v>-0.005502029</v>
      </c>
      <c r="E36" s="26">
        <v>-0.0061967454</v>
      </c>
      <c r="F36" s="26">
        <v>-0.0063389865</v>
      </c>
      <c r="G36" s="26">
        <v>-0.0050683577</v>
      </c>
      <c r="H36" s="26">
        <v>-0.0056</v>
      </c>
      <c r="I36" s="26">
        <v>-0.0056806909</v>
      </c>
      <c r="J36" s="26">
        <v>-0.0051982596</v>
      </c>
      <c r="K36" s="26">
        <v>-0.0062342176</v>
      </c>
      <c r="L36" s="26">
        <v>-0.0073609678</v>
      </c>
      <c r="M36" s="26">
        <v>-0.0071972808</v>
      </c>
      <c r="N36" s="72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3162.92</v>
      </c>
      <c r="C38" s="61">
        <f t="shared" si="11"/>
        <v>2495.2400000000002</v>
      </c>
      <c r="D38" s="61">
        <f t="shared" si="11"/>
        <v>2157.1200000000003</v>
      </c>
      <c r="E38" s="61">
        <f t="shared" si="11"/>
        <v>646.2800000000001</v>
      </c>
      <c r="F38" s="61">
        <f t="shared" si="11"/>
        <v>2157.1200000000003</v>
      </c>
      <c r="G38" s="61">
        <f t="shared" si="11"/>
        <v>2632.2000000000003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1733.4</v>
      </c>
      <c r="K38" s="61">
        <f t="shared" si="11"/>
        <v>2602.2400000000002</v>
      </c>
      <c r="L38" s="61">
        <f t="shared" si="11"/>
        <v>1271.16</v>
      </c>
      <c r="M38" s="61">
        <f t="shared" si="11"/>
        <v>710.48</v>
      </c>
      <c r="N38" s="28">
        <f>SUM(B38:M38)</f>
        <v>25012.320000000003</v>
      </c>
    </row>
    <row r="39" spans="1:14" ht="18.75" customHeight="1">
      <c r="A39" s="57" t="s">
        <v>45</v>
      </c>
      <c r="B39" s="63">
        <v>739</v>
      </c>
      <c r="C39" s="63">
        <v>583</v>
      </c>
      <c r="D39" s="63">
        <v>504</v>
      </c>
      <c r="E39" s="63">
        <v>151</v>
      </c>
      <c r="F39" s="63">
        <v>504</v>
      </c>
      <c r="G39" s="63">
        <v>615</v>
      </c>
      <c r="H39" s="63">
        <v>677</v>
      </c>
      <c r="I39" s="63">
        <v>595</v>
      </c>
      <c r="J39" s="63">
        <v>405</v>
      </c>
      <c r="K39" s="63">
        <v>608</v>
      </c>
      <c r="L39" s="63">
        <v>297</v>
      </c>
      <c r="M39" s="63">
        <v>166</v>
      </c>
      <c r="N39" s="12">
        <f>SUM(B39:M39)</f>
        <v>5844</v>
      </c>
    </row>
    <row r="40" spans="1:14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909249.0134449501</v>
      </c>
      <c r="C42" s="65">
        <f aca="true" t="shared" si="12" ref="C42:M42">C43+C44+C45+C46</f>
        <v>659268.031</v>
      </c>
      <c r="D42" s="65">
        <f t="shared" si="12"/>
        <v>633420.4092897191</v>
      </c>
      <c r="E42" s="65">
        <f t="shared" si="12"/>
        <v>130436.54701351702</v>
      </c>
      <c r="F42" s="65">
        <f t="shared" si="12"/>
        <v>599635.0710439871</v>
      </c>
      <c r="G42" s="65">
        <f t="shared" si="12"/>
        <v>789509.8277762522</v>
      </c>
      <c r="H42" s="65">
        <f t="shared" si="12"/>
        <v>847352.381</v>
      </c>
      <c r="I42" s="65">
        <f t="shared" si="12"/>
        <v>762309.7014424385</v>
      </c>
      <c r="J42" s="65">
        <f t="shared" si="12"/>
        <v>608933.4059453808</v>
      </c>
      <c r="K42" s="65">
        <f t="shared" si="12"/>
        <v>697869.6208144712</v>
      </c>
      <c r="L42" s="65">
        <f t="shared" si="12"/>
        <v>363093.5451561606</v>
      </c>
      <c r="M42" s="65">
        <f t="shared" si="12"/>
        <v>193091.9857646904</v>
      </c>
      <c r="N42" s="65">
        <f>N43+N44+N45+N46</f>
        <v>7194169.539691567</v>
      </c>
    </row>
    <row r="43" spans="1:14" ht="18.75" customHeight="1">
      <c r="A43" s="62" t="s">
        <v>86</v>
      </c>
      <c r="B43" s="59">
        <f aca="true" t="shared" si="13" ref="B43:H43">B35*B7</f>
        <v>908988.11342364</v>
      </c>
      <c r="C43" s="59">
        <f t="shared" si="13"/>
        <v>658944.539</v>
      </c>
      <c r="D43" s="59">
        <f t="shared" si="13"/>
        <v>623943.7193061301</v>
      </c>
      <c r="E43" s="59">
        <f t="shared" si="13"/>
        <v>130169.16701100001</v>
      </c>
      <c r="F43" s="59">
        <f t="shared" si="13"/>
        <v>599411.101045</v>
      </c>
      <c r="G43" s="59">
        <f t="shared" si="13"/>
        <v>789444.8877969601</v>
      </c>
      <c r="H43" s="59">
        <f t="shared" si="13"/>
        <v>847060.445</v>
      </c>
      <c r="I43" s="59">
        <f>I35*I7</f>
        <v>762202.6514266799</v>
      </c>
      <c r="J43" s="59">
        <f>J35*J7</f>
        <v>608784.185955</v>
      </c>
      <c r="K43" s="59">
        <f>K35*K7</f>
        <v>697545.60082578</v>
      </c>
      <c r="L43" s="59">
        <f>L35*L7</f>
        <v>362999.20516125</v>
      </c>
      <c r="M43" s="59">
        <f>M35*M7</f>
        <v>193007.2157656</v>
      </c>
      <c r="N43" s="61">
        <f>SUM(B43:M43)</f>
        <v>7182500.83171704</v>
      </c>
    </row>
    <row r="44" spans="1:14" ht="18.75" customHeight="1">
      <c r="A44" s="62" t="s">
        <v>87</v>
      </c>
      <c r="B44" s="59">
        <f aca="true" t="shared" si="14" ref="B44:M44">B36*B7</f>
        <v>-2902.01997869</v>
      </c>
      <c r="C44" s="59">
        <f t="shared" si="14"/>
        <v>-2171.748</v>
      </c>
      <c r="D44" s="59">
        <f t="shared" si="14"/>
        <v>-2048.730016411</v>
      </c>
      <c r="E44" s="59">
        <f t="shared" si="14"/>
        <v>-378.899997483</v>
      </c>
      <c r="F44" s="59">
        <f t="shared" si="14"/>
        <v>-1933.150001013</v>
      </c>
      <c r="G44" s="59">
        <f t="shared" si="14"/>
        <v>-2567.2600207079</v>
      </c>
      <c r="H44" s="59">
        <f t="shared" si="14"/>
        <v>-2605.624</v>
      </c>
      <c r="I44" s="59">
        <f t="shared" si="14"/>
        <v>-2439.5499842414</v>
      </c>
      <c r="J44" s="59">
        <f t="shared" si="14"/>
        <v>-1584.1800096192</v>
      </c>
      <c r="K44" s="59">
        <f t="shared" si="14"/>
        <v>-2278.2200113087997</v>
      </c>
      <c r="L44" s="59">
        <f t="shared" si="14"/>
        <v>-1176.8200050894</v>
      </c>
      <c r="M44" s="59">
        <f t="shared" si="14"/>
        <v>-625.7100009096</v>
      </c>
      <c r="N44" s="28">
        <f>SUM(B44:M44)</f>
        <v>-22711.9120254733</v>
      </c>
    </row>
    <row r="45" spans="1:14" ht="18.75" customHeight="1">
      <c r="A45" s="62" t="s">
        <v>47</v>
      </c>
      <c r="B45" s="59">
        <f aca="true" t="shared" si="15" ref="B45:M45">B38</f>
        <v>3162.92</v>
      </c>
      <c r="C45" s="59">
        <f t="shared" si="15"/>
        <v>2495.2400000000002</v>
      </c>
      <c r="D45" s="59">
        <f t="shared" si="15"/>
        <v>2157.1200000000003</v>
      </c>
      <c r="E45" s="59">
        <f t="shared" si="15"/>
        <v>646.2800000000001</v>
      </c>
      <c r="F45" s="59">
        <f t="shared" si="15"/>
        <v>2157.1200000000003</v>
      </c>
      <c r="G45" s="59">
        <f t="shared" si="15"/>
        <v>2632.2000000000003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1733.4</v>
      </c>
      <c r="K45" s="59">
        <f t="shared" si="15"/>
        <v>2602.2400000000002</v>
      </c>
      <c r="L45" s="59">
        <f t="shared" si="15"/>
        <v>1271.16</v>
      </c>
      <c r="M45" s="59">
        <f t="shared" si="15"/>
        <v>710.48</v>
      </c>
      <c r="N45" s="61">
        <f>SUM(B45:M45)</f>
        <v>25012.320000000003</v>
      </c>
    </row>
    <row r="46" spans="1:14" ht="18.75" customHeight="1">
      <c r="A46" s="2" t="s">
        <v>95</v>
      </c>
      <c r="B46" s="59">
        <v>0</v>
      </c>
      <c r="C46" s="59">
        <v>0</v>
      </c>
      <c r="D46" s="59">
        <v>9368.3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9368.3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-74115.38</v>
      </c>
      <c r="C48" s="28">
        <f aca="true" t="shared" si="16" ref="C48:M48">+C49+C52+C60+C61</f>
        <v>-78201.34</v>
      </c>
      <c r="D48" s="28">
        <f t="shared" si="16"/>
        <v>-52392.72</v>
      </c>
      <c r="E48" s="28">
        <f t="shared" si="16"/>
        <v>-22624.67</v>
      </c>
      <c r="F48" s="28">
        <f t="shared" si="16"/>
        <v>-2268.510000000002</v>
      </c>
      <c r="G48" s="28">
        <f t="shared" si="16"/>
        <v>-105504.98000000001</v>
      </c>
      <c r="H48" s="28">
        <f t="shared" si="16"/>
        <v>-101551.6</v>
      </c>
      <c r="I48" s="28">
        <f t="shared" si="16"/>
        <v>-47853.22</v>
      </c>
      <c r="J48" s="28">
        <f t="shared" si="16"/>
        <v>-65557.64</v>
      </c>
      <c r="K48" s="28">
        <f t="shared" si="16"/>
        <v>-50883.44</v>
      </c>
      <c r="L48" s="28">
        <f t="shared" si="16"/>
        <v>-37738.6</v>
      </c>
      <c r="M48" s="28">
        <f t="shared" si="16"/>
        <v>-22027.86</v>
      </c>
      <c r="N48" s="28">
        <f>+N49+N52+N60+N61</f>
        <v>-660719.96</v>
      </c>
    </row>
    <row r="49" spans="1:14" ht="18.75" customHeight="1">
      <c r="A49" s="17" t="s">
        <v>48</v>
      </c>
      <c r="B49" s="29">
        <f>B50+B51</f>
        <v>-73811.5</v>
      </c>
      <c r="C49" s="29">
        <f>C50+C51</f>
        <v>-78081.5</v>
      </c>
      <c r="D49" s="29">
        <f>D50+D51</f>
        <v>-52290</v>
      </c>
      <c r="E49" s="29">
        <f>E50+E51</f>
        <v>-9919</v>
      </c>
      <c r="F49" s="29">
        <f aca="true" t="shared" si="17" ref="F49:M49">F50+F51</f>
        <v>-44863</v>
      </c>
      <c r="G49" s="29">
        <f t="shared" si="17"/>
        <v>-84189</v>
      </c>
      <c r="H49" s="29">
        <f t="shared" si="17"/>
        <v>-102536</v>
      </c>
      <c r="I49" s="29">
        <f t="shared" si="17"/>
        <v>-47750.5</v>
      </c>
      <c r="J49" s="29">
        <f t="shared" si="17"/>
        <v>-64967</v>
      </c>
      <c r="K49" s="29">
        <f t="shared" si="17"/>
        <v>-50785</v>
      </c>
      <c r="L49" s="29">
        <f t="shared" si="17"/>
        <v>-37653</v>
      </c>
      <c r="M49" s="29">
        <f t="shared" si="17"/>
        <v>-21976.5</v>
      </c>
      <c r="N49" s="28">
        <f aca="true" t="shared" si="18" ref="N49:N61">SUM(B49:M49)</f>
        <v>-668822</v>
      </c>
    </row>
    <row r="50" spans="1:14" ht="18.75" customHeight="1">
      <c r="A50" s="13" t="s">
        <v>49</v>
      </c>
      <c r="B50" s="20">
        <f>ROUND(-B9*$D$3,2)</f>
        <v>-73811.5</v>
      </c>
      <c r="C50" s="20">
        <f>ROUND(-C9*$D$3,2)</f>
        <v>-78081.5</v>
      </c>
      <c r="D50" s="20">
        <f>ROUND(-D9*$D$3,2)</f>
        <v>-52290</v>
      </c>
      <c r="E50" s="20">
        <f>ROUND(-E9*$D$3,2)</f>
        <v>-9919</v>
      </c>
      <c r="F50" s="20">
        <f aca="true" t="shared" si="19" ref="F50:M50">ROUND(-F9*$D$3,2)</f>
        <v>-44863</v>
      </c>
      <c r="G50" s="20">
        <f t="shared" si="19"/>
        <v>-84189</v>
      </c>
      <c r="H50" s="20">
        <f t="shared" si="19"/>
        <v>-102536</v>
      </c>
      <c r="I50" s="20">
        <f t="shared" si="19"/>
        <v>-47750.5</v>
      </c>
      <c r="J50" s="20">
        <f t="shared" si="19"/>
        <v>-64967</v>
      </c>
      <c r="K50" s="20">
        <f t="shared" si="19"/>
        <v>-50785</v>
      </c>
      <c r="L50" s="20">
        <f t="shared" si="19"/>
        <v>-37653</v>
      </c>
      <c r="M50" s="20">
        <f t="shared" si="19"/>
        <v>-21976.5</v>
      </c>
      <c r="N50" s="50">
        <f t="shared" si="18"/>
        <v>-668822</v>
      </c>
    </row>
    <row r="51" spans="1:14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</row>
    <row r="52" spans="1:14" ht="18.75" customHeight="1">
      <c r="A52" s="17" t="s">
        <v>51</v>
      </c>
      <c r="B52" s="29">
        <f>SUM(B53:B59)</f>
        <v>-303.88</v>
      </c>
      <c r="C52" s="29">
        <f aca="true" t="shared" si="21" ref="C52:M52">SUM(C53:C59)</f>
        <v>-119.84</v>
      </c>
      <c r="D52" s="29">
        <f t="shared" si="21"/>
        <v>-102.72</v>
      </c>
      <c r="E52" s="29">
        <f t="shared" si="21"/>
        <v>-81.32</v>
      </c>
      <c r="F52" s="29">
        <f t="shared" si="21"/>
        <v>-25.68</v>
      </c>
      <c r="G52" s="29">
        <f t="shared" si="21"/>
        <v>8679.84</v>
      </c>
      <c r="H52" s="29">
        <f t="shared" si="21"/>
        <v>984.4</v>
      </c>
      <c r="I52" s="29">
        <f t="shared" si="21"/>
        <v>-102.72</v>
      </c>
      <c r="J52" s="29">
        <f t="shared" si="21"/>
        <v>-590.64</v>
      </c>
      <c r="K52" s="29">
        <f t="shared" si="21"/>
        <v>-98.44</v>
      </c>
      <c r="L52" s="29">
        <f t="shared" si="21"/>
        <v>-85.6</v>
      </c>
      <c r="M52" s="29">
        <f t="shared" si="21"/>
        <v>-51.36</v>
      </c>
      <c r="N52" s="29">
        <f>SUM(N53:N59)</f>
        <v>8102.040000000002</v>
      </c>
    </row>
    <row r="53" spans="1:14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6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  <c r="P58" s="80"/>
    </row>
    <row r="59" spans="1:16" ht="18.75" customHeight="1">
      <c r="A59" s="16" t="s">
        <v>88</v>
      </c>
      <c r="B59" s="27">
        <v>-303.88</v>
      </c>
      <c r="C59" s="27">
        <v>-119.84</v>
      </c>
      <c r="D59" s="27">
        <v>-102.72</v>
      </c>
      <c r="E59" s="27">
        <v>-81.32</v>
      </c>
      <c r="F59" s="27">
        <v>-25.68</v>
      </c>
      <c r="G59" s="27">
        <v>8679.84</v>
      </c>
      <c r="H59" s="27">
        <v>984.4</v>
      </c>
      <c r="I59" s="27">
        <v>-102.72</v>
      </c>
      <c r="J59" s="27">
        <v>-590.64</v>
      </c>
      <c r="K59" s="27">
        <v>-98.44</v>
      </c>
      <c r="L59" s="27">
        <v>-85.6</v>
      </c>
      <c r="M59" s="27">
        <v>-51.36</v>
      </c>
      <c r="N59" s="27">
        <f t="shared" si="18"/>
        <v>8102.040000000002</v>
      </c>
      <c r="P59" s="80"/>
    </row>
    <row r="60" spans="1:16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-12624.35</v>
      </c>
      <c r="F60" s="30">
        <v>42620.17</v>
      </c>
      <c r="G60" s="30">
        <v>-29995.82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  <c r="P60" s="80"/>
    </row>
    <row r="61" spans="1:14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14" ht="15.75">
      <c r="A63" s="2" t="s">
        <v>101</v>
      </c>
      <c r="B63" s="32">
        <f aca="true" t="shared" si="22" ref="B63:M63">+B42+B48</f>
        <v>835133.6334449501</v>
      </c>
      <c r="C63" s="32">
        <f t="shared" si="22"/>
        <v>581066.691</v>
      </c>
      <c r="D63" s="32">
        <f t="shared" si="22"/>
        <v>581027.6892897191</v>
      </c>
      <c r="E63" s="32">
        <f t="shared" si="22"/>
        <v>107811.87701351702</v>
      </c>
      <c r="F63" s="32">
        <f t="shared" si="22"/>
        <v>597366.561043987</v>
      </c>
      <c r="G63" s="32">
        <f t="shared" si="22"/>
        <v>684004.8477762522</v>
      </c>
      <c r="H63" s="32">
        <f t="shared" si="22"/>
        <v>745800.7810000001</v>
      </c>
      <c r="I63" s="32">
        <f t="shared" si="22"/>
        <v>714456.4814424386</v>
      </c>
      <c r="J63" s="32">
        <f t="shared" si="22"/>
        <v>543375.7659453808</v>
      </c>
      <c r="K63" s="32">
        <f t="shared" si="22"/>
        <v>646986.1808144711</v>
      </c>
      <c r="L63" s="32">
        <f t="shared" si="22"/>
        <v>325354.9451561606</v>
      </c>
      <c r="M63" s="32">
        <f t="shared" si="22"/>
        <v>171064.1257646904</v>
      </c>
      <c r="N63" s="32">
        <f>SUM(B63:M63)</f>
        <v>6533449.5796915665</v>
      </c>
    </row>
    <row r="64" spans="1:16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  <c r="P64" s="79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835133.63</v>
      </c>
      <c r="C66" s="39">
        <f aca="true" t="shared" si="23" ref="C66:M66">SUM(C67:C80)</f>
        <v>581066.69</v>
      </c>
      <c r="D66" s="39">
        <f t="shared" si="23"/>
        <v>581027.69</v>
      </c>
      <c r="E66" s="39">
        <f t="shared" si="23"/>
        <v>107811.88</v>
      </c>
      <c r="F66" s="39">
        <f t="shared" si="23"/>
        <v>597366.56</v>
      </c>
      <c r="G66" s="39">
        <f t="shared" si="23"/>
        <v>684004.85</v>
      </c>
      <c r="H66" s="39">
        <f t="shared" si="23"/>
        <v>745800.79</v>
      </c>
      <c r="I66" s="39">
        <f t="shared" si="23"/>
        <v>714456.49</v>
      </c>
      <c r="J66" s="39">
        <f t="shared" si="23"/>
        <v>543375.77</v>
      </c>
      <c r="K66" s="39">
        <f t="shared" si="23"/>
        <v>646986.18</v>
      </c>
      <c r="L66" s="39">
        <f t="shared" si="23"/>
        <v>325354.95</v>
      </c>
      <c r="M66" s="39">
        <f t="shared" si="23"/>
        <v>171064.13</v>
      </c>
      <c r="N66" s="32">
        <f>SUM(N67:N80)</f>
        <v>6533449.609999999</v>
      </c>
    </row>
    <row r="67" spans="1:14" ht="18.75" customHeight="1">
      <c r="A67" s="17" t="s">
        <v>91</v>
      </c>
      <c r="B67" s="39">
        <v>166265.25</v>
      </c>
      <c r="C67" s="39">
        <v>165855.77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332121.02</v>
      </c>
    </row>
    <row r="68" spans="1:14" ht="18.75" customHeight="1">
      <c r="A68" s="17" t="s">
        <v>92</v>
      </c>
      <c r="B68" s="39">
        <v>668868.38</v>
      </c>
      <c r="C68" s="39">
        <v>415210.92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1084079.3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v>581027.69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581027.69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107811.88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107811.88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597366.56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597366.56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684004.85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684004.85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569437.43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569437.43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176363.36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176363.36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714456.49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714456.49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543375.77</v>
      </c>
      <c r="K76" s="38">
        <v>0</v>
      </c>
      <c r="L76" s="38">
        <v>0</v>
      </c>
      <c r="M76" s="38">
        <v>0</v>
      </c>
      <c r="N76" s="32">
        <f t="shared" si="24"/>
        <v>543375.77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646986.18</v>
      </c>
      <c r="L77" s="38">
        <v>0</v>
      </c>
      <c r="M77" s="66"/>
      <c r="N77" s="29">
        <f t="shared" si="24"/>
        <v>646986.18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325354.95</v>
      </c>
      <c r="M78" s="38">
        <v>0</v>
      </c>
      <c r="N78" s="32">
        <f t="shared" si="24"/>
        <v>325354.95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171064.13</v>
      </c>
      <c r="N79" s="29">
        <f t="shared" si="24"/>
        <v>171064.13</v>
      </c>
    </row>
    <row r="80" spans="1:14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2.069577589703728</v>
      </c>
      <c r="C84" s="48">
        <v>2.0857719666847565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1.8094504595730656</v>
      </c>
      <c r="C85" s="48">
        <v>1.7335278000066259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1.6759420593827974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2.133233249055802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1.9662616032292124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1.5586727415838686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1.8314657860086525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1.789423321913019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1.775100248791323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1.9981276774077965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1.9096799479377382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2.271137372515438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2.221056463469989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2015-10-22T13:45:39Z</dcterms:modified>
  <cp:category/>
  <cp:version/>
  <cp:contentType/>
  <cp:contentStatus/>
</cp:coreProperties>
</file>