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<sst xmlns="http://schemas.openxmlformats.org/spreadsheetml/2006/main" count="109" uniqueCount="107">
  <si>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</si>
  <si>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</si>
  <si>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</si>
  <si>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</si>
  <si>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</si>
  <si>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</si>
  <si>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</si>
  <si>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</si>
  <si>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</si>
  <si>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</si>
  <si>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</si>
  <si>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</si>
  <si>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</si>
  <si>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</si>
  <si>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</si>
  <si>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</si>
  <si>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</si>
  <si>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</si>
  <si>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</si>
  <si>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</si>
  <si>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</si>
  <si>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</si>
  <si>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</si>
  <si>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</si>
  <si>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</si>
  <si>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</si>
  <si>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</si>
  <si>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</si>
  <si>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</si>
  <si>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</si>
  <si>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</si>
  <si>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</si>
  <si>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</si>
  <si>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</si>
  <si>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</si>
  <si>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</si>
  <si>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</si>
  <si>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</si>
  <si>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</si>
  <si>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</si>
  <si>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</si>
  <si>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</si>
  <si>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</si>
  <si>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</si>
  <si>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</si>
  <si>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</si>
  <si>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</si>
  <si>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</si>
  <si>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</si>
  <si>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</si>
  <si>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</si>
  <si>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</si>
  <si>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</si>
  <si>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</si>
  <si>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</si>
  <si>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</si>
  <si>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</si>
  <si>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</si>
  <si>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</si>
  <si>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</si>
  <si>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</si>
  <si>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</si>
  <si>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</si>
  <si>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</si>
  <si>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</si>
  <si>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</si>
  <si>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</si>
  <si>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</si>
  <si>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</si>
  <si>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</si>
  <si>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</si>
  <si>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</si>
  <si>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</si>
  <si>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</si>
  <si>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</si>
  <si>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</si>
  <si>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</si>
  <si>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</si>
  <si>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</si>
  <si>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</si>
  <si>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</si>
  <si>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</si>
  <si>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</si>
  <si>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</si>
  <si>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</si>
  <si>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</si>
  <si>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</si>
  <si>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</si>
  <si>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</si>
  <si>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</si>
  <si>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</si>
  <si>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</si>
  <si>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</si>
  <si>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</si>
  <si>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</si>
  <si>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</si>
  <si>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</si>
  <si>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</si>
  <si>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</si>
  <si>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</si>
  <si>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</si>
  <si>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</si>
  <si>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</si>
  <si>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</si>
  <si>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</si>
  <si>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</si>
  <si>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12/10/15 - VENCIMENTO 19/10/15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</si>
</sst>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7.50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230826</v>
      </c>
      <c r="C7" s="10">
        <f>C8+C20+C24</f>
        <v>154298</v>
      </c>
      <c r="D7" s="10">
        <f>D8+D20+D24</f>
        <v>181805</v>
      </c>
      <c r="E7" s="10">
        <f>E8+E20+E24</f>
        <v>31468</v>
      </c>
      <c r="F7" s="10">
        <f aca="true" t="shared" si="0" ref="F7:M7">F8+F20+F24</f>
        <v>142338</v>
      </c>
      <c r="G7" s="10">
        <f t="shared" si="0"/>
        <v>210994</v>
      </c>
      <c r="H7" s="10">
        <f t="shared" si="0"/>
        <v>198969</v>
      </c>
      <c r="I7" s="10">
        <f t="shared" si="0"/>
        <v>209302</v>
      </c>
      <c r="J7" s="10">
        <f t="shared" si="0"/>
        <v>148268</v>
      </c>
      <c r="K7" s="10">
        <f t="shared" si="0"/>
        <v>202247</v>
      </c>
      <c r="L7" s="10">
        <f t="shared" si="0"/>
        <v>68457</v>
      </c>
      <c r="M7" s="10">
        <f t="shared" si="0"/>
        <v>35309</v>
      </c>
      <c r="N7" s="10">
        <f>+N8+N20+N24</f>
        <v>1814281</v>
      </c>
    </row>
    <row r="8" spans="1:14" ht="18.75" customHeight="1">
      <c r="A8" s="11" t="s">
        <v>27</v>
      </c>
      <c r="B8" s="12">
        <f>+B9+B12+B16</f>
        <v>137848</v>
      </c>
      <c r="C8" s="12">
        <f>+C9+C12+C16</f>
        <v>95631</v>
      </c>
      <c r="D8" s="12">
        <f>+D9+D12+D16</f>
        <v>115001</v>
      </c>
      <c r="E8" s="12">
        <f>+E9+E12+E16</f>
        <v>19406</v>
      </c>
      <c r="F8" s="12">
        <f aca="true" t="shared" si="1" ref="F8:M8">+F9+F12+F16</f>
        <v>89102</v>
      </c>
      <c r="G8" s="12">
        <f t="shared" si="1"/>
        <v>134259</v>
      </c>
      <c r="H8" s="12">
        <f t="shared" si="1"/>
        <v>125029</v>
      </c>
      <c r="I8" s="12">
        <f t="shared" si="1"/>
        <v>128257</v>
      </c>
      <c r="J8" s="12">
        <f t="shared" si="1"/>
        <v>92557</v>
      </c>
      <c r="K8" s="12">
        <f t="shared" si="1"/>
        <v>120689</v>
      </c>
      <c r="L8" s="12">
        <f t="shared" si="1"/>
        <v>43487</v>
      </c>
      <c r="M8" s="12">
        <f t="shared" si="1"/>
        <v>23294</v>
      </c>
      <c r="N8" s="12">
        <f>SUM(B8:M8)</f>
        <v>1124560</v>
      </c>
    </row>
    <row r="9" spans="1:14" ht="18.75" customHeight="1">
      <c r="A9" s="13" t="s">
        <v>4</v>
      </c>
      <c r="B9" s="14">
        <v>17692</v>
      </c>
      <c r="C9" s="14">
        <v>16819</v>
      </c>
      <c r="D9" s="14">
        <v>14930</v>
      </c>
      <c r="E9" s="14">
        <v>2581</v>
      </c>
      <c r="F9" s="14">
        <v>12444</v>
      </c>
      <c r="G9" s="14">
        <v>19965</v>
      </c>
      <c r="H9" s="14">
        <v>22854</v>
      </c>
      <c r="I9" s="14">
        <v>12729</v>
      </c>
      <c r="J9" s="14">
        <v>15315</v>
      </c>
      <c r="K9" s="14">
        <v>14126</v>
      </c>
      <c r="L9" s="14">
        <v>6987</v>
      </c>
      <c r="M9" s="14">
        <v>3693</v>
      </c>
      <c r="N9" s="12">
        <f aca="true" t="shared" si="2" ref="N9:N19">SUM(B9:M9)</f>
        <v>160135</v>
      </c>
    </row>
    <row r="10" spans="1:14" ht="18.75" customHeight="1">
      <c r="A10" s="15" t="s">
        <v>5</v>
      </c>
      <c r="B10" s="14">
        <f>+B9-B11</f>
        <v>17692</v>
      </c>
      <c r="C10" s="14">
        <f>+C9-C11</f>
        <v>16819</v>
      </c>
      <c r="D10" s="14">
        <f>+D9-D11</f>
        <v>14930</v>
      </c>
      <c r="E10" s="14">
        <f>+E9-E11</f>
        <v>2581</v>
      </c>
      <c r="F10" s="14">
        <f aca="true" t="shared" si="3" ref="F10:M10">+F9-F11</f>
        <v>12444</v>
      </c>
      <c r="G10" s="14">
        <f t="shared" si="3"/>
        <v>19965</v>
      </c>
      <c r="H10" s="14">
        <f t="shared" si="3"/>
        <v>22854</v>
      </c>
      <c r="I10" s="14">
        <f t="shared" si="3"/>
        <v>12729</v>
      </c>
      <c r="J10" s="14">
        <f t="shared" si="3"/>
        <v>15315</v>
      </c>
      <c r="K10" s="14">
        <f t="shared" si="3"/>
        <v>14126</v>
      </c>
      <c r="L10" s="14">
        <f t="shared" si="3"/>
        <v>6987</v>
      </c>
      <c r="M10" s="14">
        <f t="shared" si="3"/>
        <v>3693</v>
      </c>
      <c r="N10" s="12">
        <f t="shared" si="2"/>
        <v>160135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87166</v>
      </c>
      <c r="C12" s="14">
        <f>C13+C14+C15</f>
        <v>58300</v>
      </c>
      <c r="D12" s="14">
        <f>D13+D14+D15</f>
        <v>78493</v>
      </c>
      <c r="E12" s="14">
        <f>E13+E14+E15</f>
        <v>12970</v>
      </c>
      <c r="F12" s="14">
        <f aca="true" t="shared" si="4" ref="F12:M12">F13+F14+F15</f>
        <v>57982</v>
      </c>
      <c r="G12" s="14">
        <f t="shared" si="4"/>
        <v>87228</v>
      </c>
      <c r="H12" s="14">
        <f t="shared" si="4"/>
        <v>79856</v>
      </c>
      <c r="I12" s="14">
        <f t="shared" si="4"/>
        <v>88854</v>
      </c>
      <c r="J12" s="14">
        <f t="shared" si="4"/>
        <v>59522</v>
      </c>
      <c r="K12" s="14">
        <f t="shared" si="4"/>
        <v>82147</v>
      </c>
      <c r="L12" s="14">
        <f t="shared" si="4"/>
        <v>29804</v>
      </c>
      <c r="M12" s="14">
        <f t="shared" si="4"/>
        <v>16228</v>
      </c>
      <c r="N12" s="12">
        <f t="shared" si="2"/>
        <v>738550</v>
      </c>
    </row>
    <row r="13" spans="1:14" ht="18.75" customHeight="1">
      <c r="A13" s="15" t="s">
        <v>7</v>
      </c>
      <c r="B13" s="14">
        <v>41068</v>
      </c>
      <c r="C13" s="14">
        <v>28045</v>
      </c>
      <c r="D13" s="14">
        <v>36369</v>
      </c>
      <c r="E13" s="14">
        <v>5882</v>
      </c>
      <c r="F13" s="14">
        <v>28542</v>
      </c>
      <c r="G13" s="14">
        <v>42476</v>
      </c>
      <c r="H13" s="14">
        <v>40298</v>
      </c>
      <c r="I13" s="14">
        <v>43352</v>
      </c>
      <c r="J13" s="14">
        <v>26953</v>
      </c>
      <c r="K13" s="14">
        <v>37744</v>
      </c>
      <c r="L13" s="14">
        <v>13372</v>
      </c>
      <c r="M13" s="14">
        <v>7013</v>
      </c>
      <c r="N13" s="12">
        <f t="shared" si="2"/>
        <v>351114</v>
      </c>
    </row>
    <row r="14" spans="1:14" ht="18.75" customHeight="1">
      <c r="A14" s="15" t="s">
        <v>8</v>
      </c>
      <c r="B14" s="14">
        <v>43703</v>
      </c>
      <c r="C14" s="14">
        <v>27948</v>
      </c>
      <c r="D14" s="14">
        <v>40144</v>
      </c>
      <c r="E14" s="14">
        <v>6591</v>
      </c>
      <c r="F14" s="14">
        <v>27552</v>
      </c>
      <c r="G14" s="14">
        <v>41147</v>
      </c>
      <c r="H14" s="14">
        <v>36938</v>
      </c>
      <c r="I14" s="14">
        <v>43524</v>
      </c>
      <c r="J14" s="14">
        <v>30871</v>
      </c>
      <c r="K14" s="14">
        <v>42519</v>
      </c>
      <c r="L14" s="14">
        <v>15676</v>
      </c>
      <c r="M14" s="14">
        <v>8839</v>
      </c>
      <c r="N14" s="12">
        <f t="shared" si="2"/>
        <v>365452</v>
      </c>
    </row>
    <row r="15" spans="1:14" ht="18.75" customHeight="1">
      <c r="A15" s="15" t="s">
        <v>9</v>
      </c>
      <c r="B15" s="14">
        <v>2395</v>
      </c>
      <c r="C15" s="14">
        <v>2307</v>
      </c>
      <c r="D15" s="14">
        <v>1980</v>
      </c>
      <c r="E15" s="14">
        <v>497</v>
      </c>
      <c r="F15" s="14">
        <v>1888</v>
      </c>
      <c r="G15" s="14">
        <v>3605</v>
      </c>
      <c r="H15" s="14">
        <v>2620</v>
      </c>
      <c r="I15" s="14">
        <v>1978</v>
      </c>
      <c r="J15" s="14">
        <v>1698</v>
      </c>
      <c r="K15" s="14">
        <v>1884</v>
      </c>
      <c r="L15" s="14">
        <v>756</v>
      </c>
      <c r="M15" s="14">
        <v>376</v>
      </c>
      <c r="N15" s="12">
        <f t="shared" si="2"/>
        <v>21984</v>
      </c>
    </row>
    <row r="16" spans="1:14" ht="18.75" customHeight="1">
      <c r="A16" s="16" t="s">
        <v>26</v>
      </c>
      <c r="B16" s="14">
        <f>B17+B18+B19</f>
        <v>32990</v>
      </c>
      <c r="C16" s="14">
        <f>C17+C18+C19</f>
        <v>20512</v>
      </c>
      <c r="D16" s="14">
        <f>D17+D18+D19</f>
        <v>21578</v>
      </c>
      <c r="E16" s="14">
        <f>E17+E18+E19</f>
        <v>3855</v>
      </c>
      <c r="F16" s="14">
        <f aca="true" t="shared" si="5" ref="F16:M16">F17+F18+F19</f>
        <v>18676</v>
      </c>
      <c r="G16" s="14">
        <f t="shared" si="5"/>
        <v>27066</v>
      </c>
      <c r="H16" s="14">
        <f t="shared" si="5"/>
        <v>22319</v>
      </c>
      <c r="I16" s="14">
        <f t="shared" si="5"/>
        <v>26674</v>
      </c>
      <c r="J16" s="14">
        <f t="shared" si="5"/>
        <v>17720</v>
      </c>
      <c r="K16" s="14">
        <f t="shared" si="5"/>
        <v>24416</v>
      </c>
      <c r="L16" s="14">
        <f t="shared" si="5"/>
        <v>6696</v>
      </c>
      <c r="M16" s="14">
        <f t="shared" si="5"/>
        <v>3373</v>
      </c>
      <c r="N16" s="12">
        <f t="shared" si="2"/>
        <v>225875</v>
      </c>
    </row>
    <row r="17" spans="1:14" ht="18.75" customHeight="1">
      <c r="A17" s="15" t="s">
        <v>23</v>
      </c>
      <c r="B17" s="14">
        <v>4388</v>
      </c>
      <c r="C17" s="14">
        <v>2906</v>
      </c>
      <c r="D17" s="14">
        <v>3120</v>
      </c>
      <c r="E17" s="14">
        <v>550</v>
      </c>
      <c r="F17" s="14">
        <v>2637</v>
      </c>
      <c r="G17" s="14">
        <v>4329</v>
      </c>
      <c r="H17" s="14">
        <v>3587</v>
      </c>
      <c r="I17" s="14">
        <v>4328</v>
      </c>
      <c r="J17" s="14">
        <v>2973</v>
      </c>
      <c r="K17" s="14">
        <v>4257</v>
      </c>
      <c r="L17" s="14">
        <v>1116</v>
      </c>
      <c r="M17" s="14">
        <v>494</v>
      </c>
      <c r="N17" s="12">
        <f t="shared" si="2"/>
        <v>34685</v>
      </c>
    </row>
    <row r="18" spans="1:14" ht="18.75" customHeight="1">
      <c r="A18" s="15" t="s">
        <v>24</v>
      </c>
      <c r="B18" s="14">
        <v>1707</v>
      </c>
      <c r="C18" s="14">
        <v>812</v>
      </c>
      <c r="D18" s="14">
        <v>1476</v>
      </c>
      <c r="E18" s="14">
        <v>224</v>
      </c>
      <c r="F18" s="14">
        <v>1098</v>
      </c>
      <c r="G18" s="14">
        <v>1464</v>
      </c>
      <c r="H18" s="14">
        <v>1361</v>
      </c>
      <c r="I18" s="14">
        <v>1827</v>
      </c>
      <c r="J18" s="14">
        <v>1293</v>
      </c>
      <c r="K18" s="14">
        <v>2272</v>
      </c>
      <c r="L18" s="14">
        <v>528</v>
      </c>
      <c r="M18" s="14">
        <v>281</v>
      </c>
      <c r="N18" s="12">
        <f t="shared" si="2"/>
        <v>14343</v>
      </c>
    </row>
    <row r="19" spans="1:14" ht="18.75" customHeight="1">
      <c r="A19" s="15" t="s">
        <v>25</v>
      </c>
      <c r="B19" s="14">
        <v>26895</v>
      </c>
      <c r="C19" s="14">
        <v>16794</v>
      </c>
      <c r="D19" s="14">
        <v>16982</v>
      </c>
      <c r="E19" s="14">
        <v>3081</v>
      </c>
      <c r="F19" s="14">
        <v>14941</v>
      </c>
      <c r="G19" s="14">
        <v>21273</v>
      </c>
      <c r="H19" s="14">
        <v>17371</v>
      </c>
      <c r="I19" s="14">
        <v>20519</v>
      </c>
      <c r="J19" s="14">
        <v>13454</v>
      </c>
      <c r="K19" s="14">
        <v>17887</v>
      </c>
      <c r="L19" s="14">
        <v>5052</v>
      </c>
      <c r="M19" s="14">
        <v>2598</v>
      </c>
      <c r="N19" s="12">
        <f t="shared" si="2"/>
        <v>176847</v>
      </c>
    </row>
    <row r="20" spans="1:14" ht="18.75" customHeight="1">
      <c r="A20" s="17" t="s">
        <v>10</v>
      </c>
      <c r="B20" s="18">
        <f>B21+B22+B23</f>
        <v>62590</v>
      </c>
      <c r="C20" s="18">
        <f>C21+C22+C23</f>
        <v>34778</v>
      </c>
      <c r="D20" s="18">
        <f>D21+D22+D23</f>
        <v>41530</v>
      </c>
      <c r="E20" s="18">
        <f>E21+E22+E23</f>
        <v>6828</v>
      </c>
      <c r="F20" s="18">
        <f aca="true" t="shared" si="6" ref="F20:M20">F21+F22+F23</f>
        <v>30504</v>
      </c>
      <c r="G20" s="18">
        <f t="shared" si="6"/>
        <v>43345</v>
      </c>
      <c r="H20" s="18">
        <f t="shared" si="6"/>
        <v>44361</v>
      </c>
      <c r="I20" s="18">
        <f t="shared" si="6"/>
        <v>57274</v>
      </c>
      <c r="J20" s="18">
        <f t="shared" si="6"/>
        <v>35405</v>
      </c>
      <c r="K20" s="18">
        <f t="shared" si="6"/>
        <v>62015</v>
      </c>
      <c r="L20" s="18">
        <f t="shared" si="6"/>
        <v>19225</v>
      </c>
      <c r="M20" s="18">
        <f t="shared" si="6"/>
        <v>9723</v>
      </c>
      <c r="N20" s="12">
        <f aca="true" t="shared" si="7" ref="N20:N26">SUM(B20:M20)</f>
        <v>447578</v>
      </c>
    </row>
    <row r="21" spans="1:14" ht="18.75" customHeight="1">
      <c r="A21" s="13" t="s">
        <v>11</v>
      </c>
      <c r="B21" s="14">
        <v>32736</v>
      </c>
      <c r="C21" s="14">
        <v>20085</v>
      </c>
      <c r="D21" s="14">
        <v>21468</v>
      </c>
      <c r="E21" s="14">
        <v>3645</v>
      </c>
      <c r="F21" s="14">
        <v>15666</v>
      </c>
      <c r="G21" s="14">
        <v>21647</v>
      </c>
      <c r="H21" s="14">
        <v>23998</v>
      </c>
      <c r="I21" s="14">
        <v>30793</v>
      </c>
      <c r="J21" s="14">
        <v>18556</v>
      </c>
      <c r="K21" s="14">
        <v>31441</v>
      </c>
      <c r="L21" s="14">
        <v>10123</v>
      </c>
      <c r="M21" s="14">
        <v>5091</v>
      </c>
      <c r="N21" s="12">
        <f t="shared" si="7"/>
        <v>235249</v>
      </c>
    </row>
    <row r="22" spans="1:14" ht="18.75" customHeight="1">
      <c r="A22" s="13" t="s">
        <v>12</v>
      </c>
      <c r="B22" s="14">
        <v>28471</v>
      </c>
      <c r="C22" s="14">
        <v>13748</v>
      </c>
      <c r="D22" s="14">
        <v>19235</v>
      </c>
      <c r="E22" s="14">
        <v>2986</v>
      </c>
      <c r="F22" s="14">
        <v>13966</v>
      </c>
      <c r="G22" s="14">
        <v>20324</v>
      </c>
      <c r="H22" s="14">
        <v>19309</v>
      </c>
      <c r="I22" s="14">
        <v>25507</v>
      </c>
      <c r="J22" s="14">
        <v>16089</v>
      </c>
      <c r="K22" s="14">
        <v>29420</v>
      </c>
      <c r="L22" s="14">
        <v>8749</v>
      </c>
      <c r="M22" s="14">
        <v>4470</v>
      </c>
      <c r="N22" s="12">
        <f t="shared" si="7"/>
        <v>202274</v>
      </c>
    </row>
    <row r="23" spans="1:14" ht="18.75" customHeight="1">
      <c r="A23" s="13" t="s">
        <v>13</v>
      </c>
      <c r="B23" s="14">
        <v>1383</v>
      </c>
      <c r="C23" s="14">
        <v>945</v>
      </c>
      <c r="D23" s="14">
        <v>827</v>
      </c>
      <c r="E23" s="14">
        <v>197</v>
      </c>
      <c r="F23" s="14">
        <v>872</v>
      </c>
      <c r="G23" s="14">
        <v>1374</v>
      </c>
      <c r="H23" s="14">
        <v>1054</v>
      </c>
      <c r="I23" s="14">
        <v>974</v>
      </c>
      <c r="J23" s="14">
        <v>760</v>
      </c>
      <c r="K23" s="14">
        <v>1154</v>
      </c>
      <c r="L23" s="14">
        <v>353</v>
      </c>
      <c r="M23" s="14">
        <v>162</v>
      </c>
      <c r="N23" s="12">
        <f t="shared" si="7"/>
        <v>10055</v>
      </c>
    </row>
    <row r="24" spans="1:14" ht="18.75" customHeight="1">
      <c r="A24" s="17" t="s">
        <v>14</v>
      </c>
      <c r="B24" s="14">
        <f>B25+B26</f>
        <v>30388</v>
      </c>
      <c r="C24" s="14">
        <f>C25+C26</f>
        <v>23889</v>
      </c>
      <c r="D24" s="14">
        <f>D25+D26</f>
        <v>25274</v>
      </c>
      <c r="E24" s="14">
        <f>E25+E26</f>
        <v>5234</v>
      </c>
      <c r="F24" s="14">
        <f aca="true" t="shared" si="8" ref="F24:M24">F25+F26</f>
        <v>22732</v>
      </c>
      <c r="G24" s="14">
        <f t="shared" si="8"/>
        <v>33390</v>
      </c>
      <c r="H24" s="14">
        <f t="shared" si="8"/>
        <v>29579</v>
      </c>
      <c r="I24" s="14">
        <f t="shared" si="8"/>
        <v>23771</v>
      </c>
      <c r="J24" s="14">
        <f t="shared" si="8"/>
        <v>20306</v>
      </c>
      <c r="K24" s="14">
        <f t="shared" si="8"/>
        <v>19543</v>
      </c>
      <c r="L24" s="14">
        <f t="shared" si="8"/>
        <v>5745</v>
      </c>
      <c r="M24" s="14">
        <f t="shared" si="8"/>
        <v>2292</v>
      </c>
      <c r="N24" s="12">
        <f t="shared" si="7"/>
        <v>242143</v>
      </c>
    </row>
    <row r="25" spans="1:14" ht="18.75" customHeight="1">
      <c r="A25" s="13" t="s">
        <v>15</v>
      </c>
      <c r="B25" s="14">
        <v>19448</v>
      </c>
      <c r="C25" s="14">
        <v>15289</v>
      </c>
      <c r="D25" s="14">
        <v>16175</v>
      </c>
      <c r="E25" s="14">
        <v>3350</v>
      </c>
      <c r="F25" s="14">
        <v>14548</v>
      </c>
      <c r="G25" s="14">
        <v>21370</v>
      </c>
      <c r="H25" s="14">
        <v>18931</v>
      </c>
      <c r="I25" s="14">
        <v>15213</v>
      </c>
      <c r="J25" s="14">
        <v>12996</v>
      </c>
      <c r="K25" s="14">
        <v>12508</v>
      </c>
      <c r="L25" s="14">
        <v>3677</v>
      </c>
      <c r="M25" s="14">
        <v>1467</v>
      </c>
      <c r="N25" s="12">
        <f t="shared" si="7"/>
        <v>154972</v>
      </c>
    </row>
    <row r="26" spans="1:14" ht="18.75" customHeight="1">
      <c r="A26" s="13" t="s">
        <v>16</v>
      </c>
      <c r="B26" s="14">
        <v>10940</v>
      </c>
      <c r="C26" s="14">
        <v>8600</v>
      </c>
      <c r="D26" s="14">
        <v>9099</v>
      </c>
      <c r="E26" s="14">
        <v>1884</v>
      </c>
      <c r="F26" s="14">
        <v>8184</v>
      </c>
      <c r="G26" s="14">
        <v>12020</v>
      </c>
      <c r="H26" s="14">
        <v>10648</v>
      </c>
      <c r="I26" s="14">
        <v>8558</v>
      </c>
      <c r="J26" s="14">
        <v>7310</v>
      </c>
      <c r="K26" s="14">
        <v>7035</v>
      </c>
      <c r="L26" s="14">
        <v>2068</v>
      </c>
      <c r="M26" s="14">
        <v>825</v>
      </c>
      <c r="N26" s="12">
        <f t="shared" si="7"/>
        <v>87171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0.9843143614670791</v>
      </c>
      <c r="C32" s="23">
        <f aca="true" t="shared" si="9" ref="C32:M32">(((+C$8+C$20)*C$29)+(C$24*C$30))/C$7</f>
        <v>1</v>
      </c>
      <c r="D32" s="23">
        <f t="shared" si="9"/>
        <v>0.9928568295701439</v>
      </c>
      <c r="E32" s="23">
        <f t="shared" si="9"/>
        <v>0.9866131752891827</v>
      </c>
      <c r="F32" s="23">
        <f t="shared" si="9"/>
        <v>0.9989619216231787</v>
      </c>
      <c r="G32" s="23">
        <f t="shared" si="9"/>
        <v>0.998844768097671</v>
      </c>
      <c r="H32" s="23">
        <f t="shared" si="9"/>
        <v>1</v>
      </c>
      <c r="I32" s="23">
        <f t="shared" si="9"/>
        <v>0.9986257699400867</v>
      </c>
      <c r="J32" s="23">
        <f t="shared" si="9"/>
        <v>0.9979456794453287</v>
      </c>
      <c r="K32" s="23">
        <f t="shared" si="9"/>
        <v>0.9975456140264133</v>
      </c>
      <c r="L32" s="23">
        <f t="shared" si="9"/>
        <v>0.9989509838292651</v>
      </c>
      <c r="M32" s="23">
        <f t="shared" si="9"/>
        <v>0.9949303237135008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1.8546451198762706</v>
      </c>
      <c r="C35" s="26">
        <f>C32*C34</f>
        <v>1.8205</v>
      </c>
      <c r="D35" s="26">
        <f>D32*D34</f>
        <v>1.6748501858018758</v>
      </c>
      <c r="E35" s="26">
        <f>E32*E34</f>
        <v>2.129111232274056</v>
      </c>
      <c r="F35" s="26">
        <f aca="true" t="shared" si="10" ref="F35:M35">F32*F34</f>
        <v>1.965457580793604</v>
      </c>
      <c r="G35" s="26">
        <f t="shared" si="10"/>
        <v>1.5583976071859862</v>
      </c>
      <c r="H35" s="26">
        <f t="shared" si="10"/>
        <v>1.8205</v>
      </c>
      <c r="I35" s="26">
        <f t="shared" si="10"/>
        <v>1.7747577183375218</v>
      </c>
      <c r="J35" s="26">
        <f t="shared" si="10"/>
        <v>1.9973882774098255</v>
      </c>
      <c r="K35" s="26">
        <f t="shared" si="10"/>
        <v>1.9090030415623471</v>
      </c>
      <c r="L35" s="26">
        <f t="shared" si="10"/>
        <v>2.2705156911455364</v>
      </c>
      <c r="M35" s="26">
        <f t="shared" si="10"/>
        <v>2.220187017366677</v>
      </c>
      <c r="N35" s="27"/>
    </row>
    <row r="36" spans="1:14" ht="18.75" customHeight="1">
      <c r="A36" s="57" t="s">
        <v>43</v>
      </c>
      <c r="B36" s="26">
        <v>-0.0059210834</v>
      </c>
      <c r="C36" s="26">
        <v>-0.006</v>
      </c>
      <c r="D36" s="26">
        <v>-0.0054994087</v>
      </c>
      <c r="E36" s="26">
        <v>-0.0061974069</v>
      </c>
      <c r="F36" s="26">
        <v>-0.0062130281</v>
      </c>
      <c r="G36" s="26">
        <v>-0.0047300397</v>
      </c>
      <c r="H36" s="26">
        <v>-0.00536363</v>
      </c>
      <c r="I36" s="26">
        <v>-0.0056804044</v>
      </c>
      <c r="J36" s="26">
        <v>-0.0047356139</v>
      </c>
      <c r="K36" s="26">
        <v>-0.0062349009</v>
      </c>
      <c r="L36" s="26">
        <v>-0.007360825</v>
      </c>
      <c r="M36" s="26">
        <v>-0.0071975983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429896.4944436716</v>
      </c>
      <c r="C42" s="65">
        <f aca="true" t="shared" si="12" ref="C42:M42">C43+C44+C45+C46</f>
        <v>282468.961</v>
      </c>
      <c r="D42" s="65">
        <f t="shared" si="12"/>
        <v>315021.73803100653</v>
      </c>
      <c r="E42" s="65">
        <f t="shared" si="12"/>
        <v>67450.1322568708</v>
      </c>
      <c r="F42" s="65">
        <f t="shared" si="12"/>
        <v>280989.27114130225</v>
      </c>
      <c r="G42" s="65">
        <f t="shared" si="12"/>
        <v>330271.25473413814</v>
      </c>
      <c r="H42" s="65">
        <f t="shared" si="12"/>
        <v>363925.02840252995</v>
      </c>
      <c r="I42" s="65">
        <f t="shared" si="12"/>
        <v>372818.0199617512</v>
      </c>
      <c r="J42" s="65">
        <f t="shared" si="12"/>
        <v>297025.94511327485</v>
      </c>
      <c r="K42" s="65">
        <f t="shared" si="12"/>
        <v>387431.3881445377</v>
      </c>
      <c r="L42" s="65">
        <f t="shared" si="12"/>
        <v>156199.95267172498</v>
      </c>
      <c r="M42" s="65">
        <f t="shared" si="12"/>
        <v>78848.9233978253</v>
      </c>
      <c r="N42" s="65">
        <f>N43+N44+N45+N46</f>
        <v>3362347.1092986334</v>
      </c>
    </row>
    <row r="43" spans="1:14" ht="18.75" customHeight="1">
      <c r="A43" s="62" t="s">
        <v>86</v>
      </c>
      <c r="B43" s="59">
        <f aca="true" t="shared" si="13" ref="B43:H43">B35*B7</f>
        <v>428100.31444056</v>
      </c>
      <c r="C43" s="59">
        <f t="shared" si="13"/>
        <v>280899.509</v>
      </c>
      <c r="D43" s="59">
        <f t="shared" si="13"/>
        <v>304496.13802971004</v>
      </c>
      <c r="E43" s="59">
        <f t="shared" si="13"/>
        <v>66998.8722572</v>
      </c>
      <c r="F43" s="59">
        <f t="shared" si="13"/>
        <v>279759.301135</v>
      </c>
      <c r="G43" s="59">
        <f t="shared" si="13"/>
        <v>328812.54473059997</v>
      </c>
      <c r="H43" s="59">
        <f t="shared" si="13"/>
        <v>362223.0645</v>
      </c>
      <c r="I43" s="59">
        <f>I35*I7</f>
        <v>371460.33996348</v>
      </c>
      <c r="J43" s="59">
        <f>J35*J7</f>
        <v>296148.765115</v>
      </c>
      <c r="K43" s="59">
        <f>K35*K7</f>
        <v>386090.13814686</v>
      </c>
      <c r="L43" s="59">
        <f>L35*L7</f>
        <v>155432.69266874998</v>
      </c>
      <c r="M43" s="59">
        <f>M35*M7</f>
        <v>78392.5833962</v>
      </c>
      <c r="N43" s="61">
        <f>SUM(B43:M43)</f>
        <v>3338814.26338336</v>
      </c>
    </row>
    <row r="44" spans="1:14" ht="18.75" customHeight="1">
      <c r="A44" s="62" t="s">
        <v>87</v>
      </c>
      <c r="B44" s="59">
        <f aca="true" t="shared" si="14" ref="B44:M44">B36*B7</f>
        <v>-1366.7399968884</v>
      </c>
      <c r="C44" s="59">
        <f t="shared" si="14"/>
        <v>-925.788</v>
      </c>
      <c r="D44" s="59">
        <f t="shared" si="14"/>
        <v>-999.8199987034999</v>
      </c>
      <c r="E44" s="59">
        <f t="shared" si="14"/>
        <v>-195.0200003292</v>
      </c>
      <c r="F44" s="59">
        <f t="shared" si="14"/>
        <v>-884.3499936978001</v>
      </c>
      <c r="G44" s="59">
        <f t="shared" si="14"/>
        <v>-998.0099964618</v>
      </c>
      <c r="H44" s="59">
        <f t="shared" si="14"/>
        <v>-1067.19609747</v>
      </c>
      <c r="I44" s="59">
        <f t="shared" si="14"/>
        <v>-1188.9200017288001</v>
      </c>
      <c r="J44" s="59">
        <f t="shared" si="14"/>
        <v>-702.1400017252</v>
      </c>
      <c r="K44" s="59">
        <f t="shared" si="14"/>
        <v>-1260.9900023223</v>
      </c>
      <c r="L44" s="59">
        <f t="shared" si="14"/>
        <v>-503.899997025</v>
      </c>
      <c r="M44" s="59">
        <f t="shared" si="14"/>
        <v>-254.1399983747</v>
      </c>
      <c r="N44" s="28">
        <f>SUM(B44:M44)</f>
        <v>-10347.0140847267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-62225.88</v>
      </c>
      <c r="C48" s="28">
        <f aca="true" t="shared" si="16" ref="C48:M48">+C49+C52+C60+C61</f>
        <v>-58986.34</v>
      </c>
      <c r="D48" s="28">
        <f t="shared" si="16"/>
        <v>-52357.72</v>
      </c>
      <c r="E48" s="28">
        <f t="shared" si="16"/>
        <v>-9114.82</v>
      </c>
      <c r="F48" s="28">
        <f t="shared" si="16"/>
        <v>-43622.48</v>
      </c>
      <c r="G48" s="28">
        <f t="shared" si="16"/>
        <v>-70138.58</v>
      </c>
      <c r="H48" s="28">
        <f t="shared" si="16"/>
        <v>-80228.68</v>
      </c>
      <c r="I48" s="28">
        <f t="shared" si="16"/>
        <v>-44654.22</v>
      </c>
      <c r="J48" s="28">
        <f t="shared" si="16"/>
        <v>-54347.22</v>
      </c>
      <c r="K48" s="28">
        <f t="shared" si="16"/>
        <v>-49539.44</v>
      </c>
      <c r="L48" s="28">
        <f t="shared" si="16"/>
        <v>-24540.1</v>
      </c>
      <c r="M48" s="28">
        <f t="shared" si="16"/>
        <v>-12976.86</v>
      </c>
      <c r="N48" s="28">
        <f>+N49+N52+N60+N61</f>
        <v>-562732.34</v>
      </c>
    </row>
    <row r="49" spans="1:14" ht="18.75" customHeight="1">
      <c r="A49" s="17" t="s">
        <v>48</v>
      </c>
      <c r="B49" s="29">
        <f>B50+B51</f>
        <v>-61922</v>
      </c>
      <c r="C49" s="29">
        <f>C50+C51</f>
        <v>-58866.5</v>
      </c>
      <c r="D49" s="29">
        <f>D50+D51</f>
        <v>-52255</v>
      </c>
      <c r="E49" s="29">
        <f>E50+E51</f>
        <v>-9033.5</v>
      </c>
      <c r="F49" s="29">
        <f aca="true" t="shared" si="17" ref="F49:M49">F50+F51</f>
        <v>-43554</v>
      </c>
      <c r="G49" s="29">
        <f t="shared" si="17"/>
        <v>-69877.5</v>
      </c>
      <c r="H49" s="29">
        <f t="shared" si="17"/>
        <v>-79989</v>
      </c>
      <c r="I49" s="29">
        <f t="shared" si="17"/>
        <v>-44551.5</v>
      </c>
      <c r="J49" s="29">
        <f t="shared" si="17"/>
        <v>-53602.5</v>
      </c>
      <c r="K49" s="29">
        <f t="shared" si="17"/>
        <v>-49441</v>
      </c>
      <c r="L49" s="29">
        <f t="shared" si="17"/>
        <v>-24454.5</v>
      </c>
      <c r="M49" s="29">
        <f t="shared" si="17"/>
        <v>-12925.5</v>
      </c>
      <c r="N49" s="28">
        <f aca="true" t="shared" si="18" ref="N49:N61">SUM(B49:M49)</f>
        <v>-560472.5</v>
      </c>
    </row>
    <row r="50" spans="1:14" ht="18.75" customHeight="1">
      <c r="A50" s="13" t="s">
        <v>49</v>
      </c>
      <c r="B50" s="20">
        <f>ROUND(-B9*$D$3,2)</f>
        <v>-61922</v>
      </c>
      <c r="C50" s="20">
        <f>ROUND(-C9*$D$3,2)</f>
        <v>-58866.5</v>
      </c>
      <c r="D50" s="20">
        <f>ROUND(-D9*$D$3,2)</f>
        <v>-52255</v>
      </c>
      <c r="E50" s="20">
        <f>ROUND(-E9*$D$3,2)</f>
        <v>-9033.5</v>
      </c>
      <c r="F50" s="20">
        <f aca="true" t="shared" si="19" ref="F50:M50">ROUND(-F9*$D$3,2)</f>
        <v>-43554</v>
      </c>
      <c r="G50" s="20">
        <f t="shared" si="19"/>
        <v>-69877.5</v>
      </c>
      <c r="H50" s="20">
        <f t="shared" si="19"/>
        <v>-79989</v>
      </c>
      <c r="I50" s="20">
        <f t="shared" si="19"/>
        <v>-44551.5</v>
      </c>
      <c r="J50" s="20">
        <f t="shared" si="19"/>
        <v>-53602.5</v>
      </c>
      <c r="K50" s="20">
        <f t="shared" si="19"/>
        <v>-49441</v>
      </c>
      <c r="L50" s="20">
        <f t="shared" si="19"/>
        <v>-24454.5</v>
      </c>
      <c r="M50" s="20">
        <f t="shared" si="19"/>
        <v>-12925.5</v>
      </c>
      <c r="N50" s="50">
        <f t="shared" si="18"/>
        <v>-560472.5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-68.48</v>
      </c>
      <c r="G52" s="29">
        <f t="shared" si="21"/>
        <v>-261.08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-2259.84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367670.6144436716</v>
      </c>
      <c r="C63" s="32">
        <f t="shared" si="22"/>
        <v>223482.621</v>
      </c>
      <c r="D63" s="32">
        <f t="shared" si="22"/>
        <v>262664.01803100656</v>
      </c>
      <c r="E63" s="32">
        <f t="shared" si="22"/>
        <v>58335.3122568708</v>
      </c>
      <c r="F63" s="32">
        <f t="shared" si="22"/>
        <v>237366.79114130224</v>
      </c>
      <c r="G63" s="32">
        <f t="shared" si="22"/>
        <v>260132.67473413813</v>
      </c>
      <c r="H63" s="32">
        <f t="shared" si="22"/>
        <v>283696.34840252995</v>
      </c>
      <c r="I63" s="32">
        <f t="shared" si="22"/>
        <v>328163.7999617512</v>
      </c>
      <c r="J63" s="32">
        <f t="shared" si="22"/>
        <v>242678.72511327485</v>
      </c>
      <c r="K63" s="32">
        <f t="shared" si="22"/>
        <v>337891.9481445377</v>
      </c>
      <c r="L63" s="32">
        <f t="shared" si="22"/>
        <v>131659.85267172498</v>
      </c>
      <c r="M63" s="32">
        <f t="shared" si="22"/>
        <v>65872.0633978253</v>
      </c>
      <c r="N63" s="32">
        <f>SUM(B63:M63)</f>
        <v>2799614.769298634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367670.61</v>
      </c>
      <c r="C66" s="39">
        <f aca="true" t="shared" si="23" ref="C66:M66">SUM(C67:C80)</f>
        <v>223482.62</v>
      </c>
      <c r="D66" s="39">
        <f t="shared" si="23"/>
        <v>262664.02</v>
      </c>
      <c r="E66" s="39">
        <f t="shared" si="23"/>
        <v>58335.31</v>
      </c>
      <c r="F66" s="39">
        <f t="shared" si="23"/>
        <v>237366.79</v>
      </c>
      <c r="G66" s="39">
        <f t="shared" si="23"/>
        <v>260132.67</v>
      </c>
      <c r="H66" s="39">
        <f t="shared" si="23"/>
        <v>283696.35</v>
      </c>
      <c r="I66" s="39">
        <f t="shared" si="23"/>
        <v>328163.8</v>
      </c>
      <c r="J66" s="39">
        <f t="shared" si="23"/>
        <v>242678.73</v>
      </c>
      <c r="K66" s="39">
        <f t="shared" si="23"/>
        <v>337891.95</v>
      </c>
      <c r="L66" s="39">
        <f t="shared" si="23"/>
        <v>131659.85</v>
      </c>
      <c r="M66" s="39">
        <f t="shared" si="23"/>
        <v>65872.06</v>
      </c>
      <c r="N66" s="32">
        <f>SUM(N67:N80)</f>
        <v>2799614.7600000002</v>
      </c>
    </row>
    <row r="67" spans="1:14" ht="18.75" customHeight="1">
      <c r="A67" s="17" t="s">
        <v>91</v>
      </c>
      <c r="B67" s="39">
        <v>71946</v>
      </c>
      <c r="C67" s="39">
        <v>61629.16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133575.16</v>
      </c>
    </row>
    <row r="68" spans="1:14" ht="18.75" customHeight="1">
      <c r="A68" s="17" t="s">
        <v>92</v>
      </c>
      <c r="B68" s="39">
        <v>295724.61</v>
      </c>
      <c r="C68" s="39">
        <v>161853.46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457578.06999999995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262664.02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262664.02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58335.31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58335.31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237366.79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237366.79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260132.67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260132.67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224445.71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224445.71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59250.64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59250.64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328163.8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328163.8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242678.73</v>
      </c>
      <c r="K76" s="38">
        <v>0</v>
      </c>
      <c r="L76" s="38">
        <v>0</v>
      </c>
      <c r="M76" s="38">
        <v>0</v>
      </c>
      <c r="N76" s="32">
        <f t="shared" si="24"/>
        <v>242678.73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337891.95</v>
      </c>
      <c r="L77" s="38">
        <v>0</v>
      </c>
      <c r="M77" s="66"/>
      <c r="N77" s="29">
        <f t="shared" si="24"/>
        <v>337891.95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131659.85</v>
      </c>
      <c r="M78" s="38">
        <v>0</v>
      </c>
      <c r="N78" s="32">
        <f t="shared" si="24"/>
        <v>131659.85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65872.06</v>
      </c>
      <c r="N79" s="29">
        <f t="shared" si="24"/>
        <v>65872.06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2.084398782496241</v>
      </c>
      <c r="C84" s="48">
        <v>2.119725712315543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1.8162969619326004</v>
      </c>
      <c r="C85" s="48">
        <v>1.74189323636302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1.6812157973158415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2.1434515144550272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1.974098772929943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1.565311121331119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1.837629759861672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1.7988274587833997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1.7812444217530228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2.003304456209532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1.9156347839252879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2.281723602724703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2.233111201048608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2015-10-19T12:32:37Z</dcterms:modified>
  <cp:category/>
  <cp:version/>
  <cp:contentType/>
  <cp:contentStatus/>
</cp:coreProperties>
</file>