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<sst xmlns="http://schemas.openxmlformats.org/spreadsheetml/2006/main" count="109" uniqueCount="107">
  <si>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</si>
  <si>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</si>
  <si>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</si>
  <si>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</si>
  <si>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</si>
  <si>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</si>
  <si>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</si>
  <si>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</si>
  <si>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</si>
  <si>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</si>
  <si>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</si>
  <si>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</si>
  <si>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</si>
  <si>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</si>
  <si>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</si>
  <si>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</si>
  <si>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</si>
  <si>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</si>
  <si>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</si>
  <si>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</si>
  <si>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</si>
  <si>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</si>
  <si>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</si>
  <si>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</si>
  <si>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</si>
  <si>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</si>
  <si>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</si>
  <si>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</si>
  <si>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</si>
  <si>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</si>
  <si>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</si>
  <si>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</si>
  <si>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</si>
  <si>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</si>
  <si>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</si>
  <si>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</si>
  <si>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</si>
  <si>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</si>
  <si>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</si>
  <si>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</si>
  <si>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</si>
  <si>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</si>
  <si>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</si>
  <si>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</si>
  <si>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</si>
  <si>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</si>
  <si>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</si>
  <si>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</si>
  <si>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</si>
  <si>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</si>
  <si>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</si>
  <si>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</si>
  <si>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</si>
  <si>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</si>
  <si>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</si>
  <si>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</si>
  <si>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</si>
  <si>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</si>
  <si>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</si>
  <si>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</si>
  <si>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</si>
  <si>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</si>
  <si>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</si>
  <si>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</si>
  <si>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</si>
  <si>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</si>
  <si>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</si>
  <si>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</si>
  <si>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</si>
  <si>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</si>
  <si>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</si>
  <si>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</si>
  <si>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</si>
  <si>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</si>
  <si>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</si>
  <si>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</si>
  <si>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</si>
  <si>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</si>
  <si>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</si>
  <si>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</si>
  <si>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</si>
  <si>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</si>
  <si>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</si>
  <si>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</si>
  <si>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</si>
  <si>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</si>
  <si>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</si>
  <si>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</si>
  <si>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</si>
  <si>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</si>
  <si>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</si>
  <si>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</si>
  <si>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</si>
  <si>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</si>
  <si>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</si>
  <si>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</si>
  <si>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</si>
  <si>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</si>
  <si>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</si>
  <si>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</si>
  <si>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</si>
  <si>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</si>
  <si>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</si>
  <si>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</si>
  <si>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</si>
  <si>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</si>
  <si>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07/10/15 - VENCIMENTO 15/10/15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</si>
</sst>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542413</v>
      </c>
      <c r="C7" s="10">
        <f>C8+C20+C24</f>
        <v>402118</v>
      </c>
      <c r="D7" s="10">
        <f>D8+D20+D24</f>
        <v>400995</v>
      </c>
      <c r="E7" s="10">
        <f>E8+E20+E24</f>
        <v>77273</v>
      </c>
      <c r="F7" s="10">
        <f aca="true" t="shared" si="0" ref="F7:M7">F8+F20+F24</f>
        <v>338742</v>
      </c>
      <c r="G7" s="10">
        <f t="shared" si="0"/>
        <v>547081</v>
      </c>
      <c r="H7" s="10">
        <f t="shared" si="0"/>
        <v>500591</v>
      </c>
      <c r="I7" s="10">
        <f t="shared" si="0"/>
        <v>442830</v>
      </c>
      <c r="J7" s="10">
        <f t="shared" si="0"/>
        <v>327916</v>
      </c>
      <c r="K7" s="10">
        <f t="shared" si="0"/>
        <v>394393</v>
      </c>
      <c r="L7" s="10">
        <f t="shared" si="0"/>
        <v>166330</v>
      </c>
      <c r="M7" s="10">
        <f t="shared" si="0"/>
        <v>90865</v>
      </c>
      <c r="N7" s="10">
        <f>+N8+N20+N24</f>
        <v>4231547</v>
      </c>
    </row>
    <row r="8" spans="1:14" ht="18.75" customHeight="1">
      <c r="A8" s="11" t="s">
        <v>27</v>
      </c>
      <c r="B8" s="12">
        <f>+B9+B12+B16</f>
        <v>318368</v>
      </c>
      <c r="C8" s="12">
        <f>+C9+C12+C16</f>
        <v>247398</v>
      </c>
      <c r="D8" s="12">
        <f>+D9+D12+D16</f>
        <v>260015</v>
      </c>
      <c r="E8" s="12">
        <f>+E9+E12+E16</f>
        <v>47408</v>
      </c>
      <c r="F8" s="12">
        <f aca="true" t="shared" si="1" ref="F8:M8">+F9+F12+F16</f>
        <v>210781</v>
      </c>
      <c r="G8" s="12">
        <f t="shared" si="1"/>
        <v>341041</v>
      </c>
      <c r="H8" s="12">
        <f t="shared" si="1"/>
        <v>300246</v>
      </c>
      <c r="I8" s="12">
        <f t="shared" si="1"/>
        <v>270989</v>
      </c>
      <c r="J8" s="12">
        <f t="shared" si="1"/>
        <v>201476</v>
      </c>
      <c r="K8" s="12">
        <f t="shared" si="1"/>
        <v>229138</v>
      </c>
      <c r="L8" s="12">
        <f t="shared" si="1"/>
        <v>104392</v>
      </c>
      <c r="M8" s="12">
        <f t="shared" si="1"/>
        <v>59196</v>
      </c>
      <c r="N8" s="12">
        <f>SUM(B8:M8)</f>
        <v>2590448</v>
      </c>
    </row>
    <row r="9" spans="1:14" ht="18.75" customHeight="1">
      <c r="A9" s="13" t="s">
        <v>4</v>
      </c>
      <c r="B9" s="14">
        <v>24991</v>
      </c>
      <c r="C9" s="14">
        <v>26307</v>
      </c>
      <c r="D9" s="14">
        <v>17199</v>
      </c>
      <c r="E9" s="14">
        <v>3670</v>
      </c>
      <c r="F9" s="14">
        <v>14686</v>
      </c>
      <c r="G9" s="14">
        <v>27280</v>
      </c>
      <c r="H9" s="14">
        <v>32917</v>
      </c>
      <c r="I9" s="14">
        <v>16474</v>
      </c>
      <c r="J9" s="14">
        <v>21354</v>
      </c>
      <c r="K9" s="14">
        <v>17499</v>
      </c>
      <c r="L9" s="14">
        <v>12270</v>
      </c>
      <c r="M9" s="14">
        <v>7258</v>
      </c>
      <c r="N9" s="12">
        <f aca="true" t="shared" si="2" ref="N9:N19">SUM(B9:M9)</f>
        <v>221905</v>
      </c>
    </row>
    <row r="10" spans="1:14" ht="18.75" customHeight="1">
      <c r="A10" s="15" t="s">
        <v>5</v>
      </c>
      <c r="B10" s="14">
        <f>+B9-B11</f>
        <v>24991</v>
      </c>
      <c r="C10" s="14">
        <f>+C9-C11</f>
        <v>26307</v>
      </c>
      <c r="D10" s="14">
        <f>+D9-D11</f>
        <v>17199</v>
      </c>
      <c r="E10" s="14">
        <f>+E9-E11</f>
        <v>3670</v>
      </c>
      <c r="F10" s="14">
        <f aca="true" t="shared" si="3" ref="F10:M10">+F9-F11</f>
        <v>14686</v>
      </c>
      <c r="G10" s="14">
        <f t="shared" si="3"/>
        <v>27280</v>
      </c>
      <c r="H10" s="14">
        <f t="shared" si="3"/>
        <v>32917</v>
      </c>
      <c r="I10" s="14">
        <f t="shared" si="3"/>
        <v>15410</v>
      </c>
      <c r="J10" s="14">
        <f t="shared" si="3"/>
        <v>21354</v>
      </c>
      <c r="K10" s="14">
        <f t="shared" si="3"/>
        <v>16691</v>
      </c>
      <c r="L10" s="14">
        <f t="shared" si="3"/>
        <v>12270</v>
      </c>
      <c r="M10" s="14">
        <f t="shared" si="3"/>
        <v>7258</v>
      </c>
      <c r="N10" s="12">
        <f t="shared" si="2"/>
        <v>220033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1064</v>
      </c>
      <c r="J11" s="14">
        <v>0</v>
      </c>
      <c r="K11" s="14">
        <v>808</v>
      </c>
      <c r="L11" s="14">
        <v>0</v>
      </c>
      <c r="M11" s="14">
        <v>0</v>
      </c>
      <c r="N11" s="12">
        <f t="shared" si="2"/>
        <v>1872</v>
      </c>
    </row>
    <row r="12" spans="1:14" ht="18.75" customHeight="1">
      <c r="A12" s="16" t="s">
        <v>22</v>
      </c>
      <c r="B12" s="14">
        <f>B13+B14+B15</f>
        <v>211745</v>
      </c>
      <c r="C12" s="14">
        <f>C13+C14+C15</f>
        <v>164342</v>
      </c>
      <c r="D12" s="14">
        <f>D13+D14+D15</f>
        <v>189431</v>
      </c>
      <c r="E12" s="14">
        <f>E13+E14+E15</f>
        <v>32928</v>
      </c>
      <c r="F12" s="14">
        <f aca="true" t="shared" si="4" ref="F12:M12">F13+F14+F15</f>
        <v>143173</v>
      </c>
      <c r="G12" s="14">
        <f t="shared" si="4"/>
        <v>237080</v>
      </c>
      <c r="H12" s="14">
        <f t="shared" si="4"/>
        <v>204690</v>
      </c>
      <c r="I12" s="14">
        <f t="shared" si="4"/>
        <v>196435</v>
      </c>
      <c r="J12" s="14">
        <f t="shared" si="4"/>
        <v>139024</v>
      </c>
      <c r="K12" s="14">
        <f t="shared" si="4"/>
        <v>159422</v>
      </c>
      <c r="L12" s="14">
        <f t="shared" si="4"/>
        <v>74157</v>
      </c>
      <c r="M12" s="14">
        <f t="shared" si="4"/>
        <v>42351</v>
      </c>
      <c r="N12" s="12">
        <f t="shared" si="2"/>
        <v>1794778</v>
      </c>
    </row>
    <row r="13" spans="1:14" ht="18.75" customHeight="1">
      <c r="A13" s="15" t="s">
        <v>7</v>
      </c>
      <c r="B13" s="14">
        <v>100379</v>
      </c>
      <c r="C13" s="14">
        <v>78214</v>
      </c>
      <c r="D13" s="14">
        <v>88373</v>
      </c>
      <c r="E13" s="14">
        <v>15444</v>
      </c>
      <c r="F13" s="14">
        <v>66064</v>
      </c>
      <c r="G13" s="14">
        <v>111548</v>
      </c>
      <c r="H13" s="14">
        <v>101176</v>
      </c>
      <c r="I13" s="14">
        <v>96267</v>
      </c>
      <c r="J13" s="14">
        <v>65366</v>
      </c>
      <c r="K13" s="14">
        <v>75484</v>
      </c>
      <c r="L13" s="14">
        <v>34908</v>
      </c>
      <c r="M13" s="14">
        <v>19275</v>
      </c>
      <c r="N13" s="12">
        <f t="shared" si="2"/>
        <v>852498</v>
      </c>
    </row>
    <row r="14" spans="1:14" ht="18.75" customHeight="1">
      <c r="A14" s="15" t="s">
        <v>8</v>
      </c>
      <c r="B14" s="14">
        <v>102547</v>
      </c>
      <c r="C14" s="14">
        <v>75693</v>
      </c>
      <c r="D14" s="14">
        <v>93903</v>
      </c>
      <c r="E14" s="14">
        <v>15645</v>
      </c>
      <c r="F14" s="14">
        <v>68887</v>
      </c>
      <c r="G14" s="14">
        <v>110064</v>
      </c>
      <c r="H14" s="14">
        <v>92650</v>
      </c>
      <c r="I14" s="14">
        <v>93867</v>
      </c>
      <c r="J14" s="14">
        <v>67246</v>
      </c>
      <c r="K14" s="14">
        <v>77864</v>
      </c>
      <c r="L14" s="14">
        <v>36035</v>
      </c>
      <c r="M14" s="14">
        <v>21547</v>
      </c>
      <c r="N14" s="12">
        <f t="shared" si="2"/>
        <v>855948</v>
      </c>
    </row>
    <row r="15" spans="1:14" ht="18.75" customHeight="1">
      <c r="A15" s="15" t="s">
        <v>9</v>
      </c>
      <c r="B15" s="14">
        <v>8819</v>
      </c>
      <c r="C15" s="14">
        <v>10435</v>
      </c>
      <c r="D15" s="14">
        <v>7155</v>
      </c>
      <c r="E15" s="14">
        <v>1839</v>
      </c>
      <c r="F15" s="14">
        <v>8222</v>
      </c>
      <c r="G15" s="14">
        <v>15468</v>
      </c>
      <c r="H15" s="14">
        <v>10864</v>
      </c>
      <c r="I15" s="14">
        <v>6301</v>
      </c>
      <c r="J15" s="14">
        <v>6412</v>
      </c>
      <c r="K15" s="14">
        <v>6074</v>
      </c>
      <c r="L15" s="14">
        <v>3214</v>
      </c>
      <c r="M15" s="14">
        <v>1529</v>
      </c>
      <c r="N15" s="12">
        <f t="shared" si="2"/>
        <v>86332</v>
      </c>
    </row>
    <row r="16" spans="1:14" ht="18.75" customHeight="1">
      <c r="A16" s="16" t="s">
        <v>26</v>
      </c>
      <c r="B16" s="14">
        <f>B17+B18+B19</f>
        <v>81632</v>
      </c>
      <c r="C16" s="14">
        <f>C17+C18+C19</f>
        <v>56749</v>
      </c>
      <c r="D16" s="14">
        <f>D17+D18+D19</f>
        <v>53385</v>
      </c>
      <c r="E16" s="14">
        <f>E17+E18+E19</f>
        <v>10810</v>
      </c>
      <c r="F16" s="14">
        <f aca="true" t="shared" si="5" ref="F16:M16">F17+F18+F19</f>
        <v>52922</v>
      </c>
      <c r="G16" s="14">
        <f t="shared" si="5"/>
        <v>76681</v>
      </c>
      <c r="H16" s="14">
        <f t="shared" si="5"/>
        <v>62639</v>
      </c>
      <c r="I16" s="14">
        <f t="shared" si="5"/>
        <v>58080</v>
      </c>
      <c r="J16" s="14">
        <f t="shared" si="5"/>
        <v>41098</v>
      </c>
      <c r="K16" s="14">
        <f t="shared" si="5"/>
        <v>52217</v>
      </c>
      <c r="L16" s="14">
        <f t="shared" si="5"/>
        <v>17965</v>
      </c>
      <c r="M16" s="14">
        <f t="shared" si="5"/>
        <v>9587</v>
      </c>
      <c r="N16" s="12">
        <f t="shared" si="2"/>
        <v>573765</v>
      </c>
    </row>
    <row r="17" spans="1:14" ht="18.75" customHeight="1">
      <c r="A17" s="15" t="s">
        <v>23</v>
      </c>
      <c r="B17" s="14">
        <v>9676</v>
      </c>
      <c r="C17" s="14">
        <v>7017</v>
      </c>
      <c r="D17" s="14">
        <v>6502</v>
      </c>
      <c r="E17" s="14">
        <v>1275</v>
      </c>
      <c r="F17" s="14">
        <v>5941</v>
      </c>
      <c r="G17" s="14">
        <v>10684</v>
      </c>
      <c r="H17" s="14">
        <v>8854</v>
      </c>
      <c r="I17" s="14">
        <v>8460</v>
      </c>
      <c r="J17" s="14">
        <v>6229</v>
      </c>
      <c r="K17" s="14">
        <v>7474</v>
      </c>
      <c r="L17" s="14">
        <v>2916</v>
      </c>
      <c r="M17" s="14">
        <v>1369</v>
      </c>
      <c r="N17" s="12">
        <f t="shared" si="2"/>
        <v>76397</v>
      </c>
    </row>
    <row r="18" spans="1:14" ht="18.75" customHeight="1">
      <c r="A18" s="15" t="s">
        <v>24</v>
      </c>
      <c r="B18" s="14">
        <v>3703</v>
      </c>
      <c r="C18" s="14">
        <v>1828</v>
      </c>
      <c r="D18" s="14">
        <v>3567</v>
      </c>
      <c r="E18" s="14">
        <v>548</v>
      </c>
      <c r="F18" s="14">
        <v>2395</v>
      </c>
      <c r="G18" s="14">
        <v>3513</v>
      </c>
      <c r="H18" s="14">
        <v>3570</v>
      </c>
      <c r="I18" s="14">
        <v>3754</v>
      </c>
      <c r="J18" s="14">
        <v>2389</v>
      </c>
      <c r="K18" s="14">
        <v>3875</v>
      </c>
      <c r="L18" s="14">
        <v>1193</v>
      </c>
      <c r="M18" s="14">
        <v>577</v>
      </c>
      <c r="N18" s="12">
        <f t="shared" si="2"/>
        <v>30912</v>
      </c>
    </row>
    <row r="19" spans="1:14" ht="18.75" customHeight="1">
      <c r="A19" s="15" t="s">
        <v>25</v>
      </c>
      <c r="B19" s="14">
        <v>68253</v>
      </c>
      <c r="C19" s="14">
        <v>47904</v>
      </c>
      <c r="D19" s="14">
        <v>43316</v>
      </c>
      <c r="E19" s="14">
        <v>8987</v>
      </c>
      <c r="F19" s="14">
        <v>44586</v>
      </c>
      <c r="G19" s="14">
        <v>62484</v>
      </c>
      <c r="H19" s="14">
        <v>50215</v>
      </c>
      <c r="I19" s="14">
        <v>45866</v>
      </c>
      <c r="J19" s="14">
        <v>32480</v>
      </c>
      <c r="K19" s="14">
        <v>40868</v>
      </c>
      <c r="L19" s="14">
        <v>13856</v>
      </c>
      <c r="M19" s="14">
        <v>7641</v>
      </c>
      <c r="N19" s="12">
        <f t="shared" si="2"/>
        <v>466456</v>
      </c>
    </row>
    <row r="20" spans="1:14" ht="18.75" customHeight="1">
      <c r="A20" s="17" t="s">
        <v>10</v>
      </c>
      <c r="B20" s="18">
        <f>B21+B22+B23</f>
        <v>154902</v>
      </c>
      <c r="C20" s="18">
        <f>C21+C22+C23</f>
        <v>96542</v>
      </c>
      <c r="D20" s="18">
        <f>D21+D22+D23</f>
        <v>87290</v>
      </c>
      <c r="E20" s="18">
        <f>E21+E22+E23</f>
        <v>17176</v>
      </c>
      <c r="F20" s="18">
        <f aca="true" t="shared" si="6" ref="F20:M20">F21+F22+F23</f>
        <v>74596</v>
      </c>
      <c r="G20" s="18">
        <f t="shared" si="6"/>
        <v>123144</v>
      </c>
      <c r="H20" s="18">
        <f t="shared" si="6"/>
        <v>128739</v>
      </c>
      <c r="I20" s="18">
        <f t="shared" si="6"/>
        <v>120688</v>
      </c>
      <c r="J20" s="18">
        <f t="shared" si="6"/>
        <v>82094</v>
      </c>
      <c r="K20" s="18">
        <f t="shared" si="6"/>
        <v>122801</v>
      </c>
      <c r="L20" s="18">
        <f t="shared" si="6"/>
        <v>48026</v>
      </c>
      <c r="M20" s="18">
        <f t="shared" si="6"/>
        <v>25586</v>
      </c>
      <c r="N20" s="12">
        <f aca="true" t="shared" si="7" ref="N20:N26">SUM(B20:M20)</f>
        <v>1081584</v>
      </c>
    </row>
    <row r="21" spans="1:14" ht="18.75" customHeight="1">
      <c r="A21" s="13" t="s">
        <v>11</v>
      </c>
      <c r="B21" s="14">
        <v>79872</v>
      </c>
      <c r="C21" s="14">
        <v>52594</v>
      </c>
      <c r="D21" s="14">
        <v>46278</v>
      </c>
      <c r="E21" s="14">
        <v>9186</v>
      </c>
      <c r="F21" s="14">
        <v>39136</v>
      </c>
      <c r="G21" s="14">
        <v>66619</v>
      </c>
      <c r="H21" s="14">
        <v>72853</v>
      </c>
      <c r="I21" s="14">
        <v>66027</v>
      </c>
      <c r="J21" s="14">
        <v>43868</v>
      </c>
      <c r="K21" s="14">
        <v>64716</v>
      </c>
      <c r="L21" s="14">
        <v>25435</v>
      </c>
      <c r="M21" s="14">
        <v>13132</v>
      </c>
      <c r="N21" s="12">
        <f t="shared" si="7"/>
        <v>579716</v>
      </c>
    </row>
    <row r="22" spans="1:14" ht="18.75" customHeight="1">
      <c r="A22" s="13" t="s">
        <v>12</v>
      </c>
      <c r="B22" s="14">
        <v>70232</v>
      </c>
      <c r="C22" s="14">
        <v>39757</v>
      </c>
      <c r="D22" s="14">
        <v>38270</v>
      </c>
      <c r="E22" s="14">
        <v>7266</v>
      </c>
      <c r="F22" s="14">
        <v>32337</v>
      </c>
      <c r="G22" s="14">
        <v>50601</v>
      </c>
      <c r="H22" s="14">
        <v>51287</v>
      </c>
      <c r="I22" s="14">
        <v>51259</v>
      </c>
      <c r="J22" s="14">
        <v>35506</v>
      </c>
      <c r="K22" s="14">
        <v>54586</v>
      </c>
      <c r="L22" s="14">
        <v>21122</v>
      </c>
      <c r="M22" s="14">
        <v>11778</v>
      </c>
      <c r="N22" s="12">
        <f t="shared" si="7"/>
        <v>464001</v>
      </c>
    </row>
    <row r="23" spans="1:14" ht="18.75" customHeight="1">
      <c r="A23" s="13" t="s">
        <v>13</v>
      </c>
      <c r="B23" s="14">
        <v>4798</v>
      </c>
      <c r="C23" s="14">
        <v>4191</v>
      </c>
      <c r="D23" s="14">
        <v>2742</v>
      </c>
      <c r="E23" s="14">
        <v>724</v>
      </c>
      <c r="F23" s="14">
        <v>3123</v>
      </c>
      <c r="G23" s="14">
        <v>5924</v>
      </c>
      <c r="H23" s="14">
        <v>4599</v>
      </c>
      <c r="I23" s="14">
        <v>3402</v>
      </c>
      <c r="J23" s="14">
        <v>2720</v>
      </c>
      <c r="K23" s="14">
        <v>3499</v>
      </c>
      <c r="L23" s="14">
        <v>1469</v>
      </c>
      <c r="M23" s="14">
        <v>676</v>
      </c>
      <c r="N23" s="12">
        <f t="shared" si="7"/>
        <v>37867</v>
      </c>
    </row>
    <row r="24" spans="1:14" ht="18.75" customHeight="1">
      <c r="A24" s="17" t="s">
        <v>14</v>
      </c>
      <c r="B24" s="14">
        <f>B25+B26</f>
        <v>69143</v>
      </c>
      <c r="C24" s="14">
        <f>C25+C26</f>
        <v>58178</v>
      </c>
      <c r="D24" s="14">
        <f>D25+D26</f>
        <v>53690</v>
      </c>
      <c r="E24" s="14">
        <f>E25+E26</f>
        <v>12689</v>
      </c>
      <c r="F24" s="14">
        <f aca="true" t="shared" si="8" ref="F24:M24">F25+F26</f>
        <v>53365</v>
      </c>
      <c r="G24" s="14">
        <f t="shared" si="8"/>
        <v>82896</v>
      </c>
      <c r="H24" s="14">
        <f t="shared" si="8"/>
        <v>71606</v>
      </c>
      <c r="I24" s="14">
        <f t="shared" si="8"/>
        <v>51153</v>
      </c>
      <c r="J24" s="14">
        <f t="shared" si="8"/>
        <v>44346</v>
      </c>
      <c r="K24" s="14">
        <f t="shared" si="8"/>
        <v>42454</v>
      </c>
      <c r="L24" s="14">
        <f t="shared" si="8"/>
        <v>13912</v>
      </c>
      <c r="M24" s="14">
        <f t="shared" si="8"/>
        <v>6083</v>
      </c>
      <c r="N24" s="12">
        <f t="shared" si="7"/>
        <v>559515</v>
      </c>
    </row>
    <row r="25" spans="1:14" ht="18.75" customHeight="1">
      <c r="A25" s="13" t="s">
        <v>15</v>
      </c>
      <c r="B25" s="14">
        <v>44252</v>
      </c>
      <c r="C25" s="14">
        <v>37234</v>
      </c>
      <c r="D25" s="14">
        <v>34362</v>
      </c>
      <c r="E25" s="14">
        <v>8121</v>
      </c>
      <c r="F25" s="14">
        <v>34154</v>
      </c>
      <c r="G25" s="14">
        <v>53053</v>
      </c>
      <c r="H25" s="14">
        <v>45828</v>
      </c>
      <c r="I25" s="14">
        <v>32738</v>
      </c>
      <c r="J25" s="14">
        <v>28381</v>
      </c>
      <c r="K25" s="14">
        <v>27171</v>
      </c>
      <c r="L25" s="14">
        <v>8904</v>
      </c>
      <c r="M25" s="14">
        <v>3893</v>
      </c>
      <c r="N25" s="12">
        <f t="shared" si="7"/>
        <v>358091</v>
      </c>
    </row>
    <row r="26" spans="1:14" ht="18.75" customHeight="1">
      <c r="A26" s="13" t="s">
        <v>16</v>
      </c>
      <c r="B26" s="14">
        <v>24891</v>
      </c>
      <c r="C26" s="14">
        <v>20944</v>
      </c>
      <c r="D26" s="14">
        <v>19328</v>
      </c>
      <c r="E26" s="14">
        <v>4568</v>
      </c>
      <c r="F26" s="14">
        <v>19211</v>
      </c>
      <c r="G26" s="14">
        <v>29843</v>
      </c>
      <c r="H26" s="14">
        <v>25778</v>
      </c>
      <c r="I26" s="14">
        <v>18415</v>
      </c>
      <c r="J26" s="14">
        <v>15965</v>
      </c>
      <c r="K26" s="14">
        <v>15283</v>
      </c>
      <c r="L26" s="14">
        <v>5008</v>
      </c>
      <c r="M26" s="14">
        <v>2190</v>
      </c>
      <c r="N26" s="12">
        <f t="shared" si="7"/>
        <v>201424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0.9843995512644423</v>
      </c>
      <c r="C32" s="23">
        <f aca="true" t="shared" si="9" ref="C32:M32">(((+C$8+C$20)*C$29)+(C$24*C$30))/C$7</f>
        <v>1</v>
      </c>
      <c r="D32" s="23">
        <f t="shared" si="9"/>
        <v>0.99302800907742</v>
      </c>
      <c r="E32" s="23">
        <f t="shared" si="9"/>
        <v>0.9865913630893067</v>
      </c>
      <c r="F32" s="23">
        <f t="shared" si="9"/>
        <v>0.9989759979571473</v>
      </c>
      <c r="G32" s="23">
        <f t="shared" si="9"/>
        <v>0.9988938734849137</v>
      </c>
      <c r="H32" s="23">
        <f t="shared" si="9"/>
        <v>1</v>
      </c>
      <c r="I32" s="23">
        <f t="shared" si="9"/>
        <v>0.9986022823656934</v>
      </c>
      <c r="J32" s="23">
        <f t="shared" si="9"/>
        <v>0.9979714622037351</v>
      </c>
      <c r="K32" s="23">
        <f t="shared" si="9"/>
        <v>0.9972658449820357</v>
      </c>
      <c r="L32" s="23">
        <f t="shared" si="9"/>
        <v>0.9989544880658932</v>
      </c>
      <c r="M32" s="23">
        <f t="shared" si="9"/>
        <v>0.9947715589060695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1.8548056344924624</v>
      </c>
      <c r="C35" s="26">
        <f>C32*C34</f>
        <v>1.8205</v>
      </c>
      <c r="D35" s="26">
        <f>D32*D34</f>
        <v>1.6751389485126997</v>
      </c>
      <c r="E35" s="26">
        <f>E32*E34</f>
        <v>2.1290641615467236</v>
      </c>
      <c r="F35" s="26">
        <f aca="true" t="shared" si="10" ref="F35:M35">F32*F34</f>
        <v>1.9654852759806873</v>
      </c>
      <c r="G35" s="26">
        <f t="shared" si="10"/>
        <v>1.5584742214111622</v>
      </c>
      <c r="H35" s="26">
        <f t="shared" si="10"/>
        <v>1.8205</v>
      </c>
      <c r="I35" s="26">
        <f t="shared" si="10"/>
        <v>1.7747159762203102</v>
      </c>
      <c r="J35" s="26">
        <f t="shared" si="10"/>
        <v>1.997439881600776</v>
      </c>
      <c r="K35" s="26">
        <f t="shared" si="10"/>
        <v>1.9084676475421218</v>
      </c>
      <c r="L35" s="26">
        <f t="shared" si="10"/>
        <v>2.2705236559249684</v>
      </c>
      <c r="M35" s="26">
        <f t="shared" si="10"/>
        <v>2.2198327336988943</v>
      </c>
      <c r="N35" s="27"/>
    </row>
    <row r="36" spans="1:14" ht="18.75" customHeight="1">
      <c r="A36" s="57" t="s">
        <v>43</v>
      </c>
      <c r="B36" s="26">
        <v>-0.0059216132</v>
      </c>
      <c r="C36" s="26">
        <v>-0.006</v>
      </c>
      <c r="D36" s="26">
        <v>-0.0055003429</v>
      </c>
      <c r="E36" s="26">
        <v>-0.0061973781</v>
      </c>
      <c r="F36" s="26">
        <v>-0.0062130766</v>
      </c>
      <c r="G36" s="26">
        <v>-0.0047302685</v>
      </c>
      <c r="H36" s="26">
        <v>-0.00536363</v>
      </c>
      <c r="I36" s="26">
        <v>-0.0056802385</v>
      </c>
      <c r="J36" s="26">
        <v>-0.004735725</v>
      </c>
      <c r="K36" s="26">
        <v>-0.0062331482</v>
      </c>
      <c r="L36" s="26">
        <v>-0.0073608489</v>
      </c>
      <c r="M36" s="26">
        <v>-0.0071965003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1006021.6486413084</v>
      </c>
      <c r="C42" s="65">
        <f aca="true" t="shared" si="12" ref="C42:M42">C43+C44+C45+C46</f>
        <v>732138.351</v>
      </c>
      <c r="D42" s="65">
        <f t="shared" si="12"/>
        <v>681042.1526576646</v>
      </c>
      <c r="E42" s="65">
        <f t="shared" si="12"/>
        <v>164686.56495727866</v>
      </c>
      <c r="F42" s="65">
        <f t="shared" si="12"/>
        <v>665802.1033626128</v>
      </c>
      <c r="G42" s="65">
        <f t="shared" si="12"/>
        <v>852480.5155025915</v>
      </c>
      <c r="H42" s="65">
        <f t="shared" si="12"/>
        <v>911410.09059467</v>
      </c>
      <c r="I42" s="65">
        <f t="shared" si="12"/>
        <v>785928.6957346849</v>
      </c>
      <c r="J42" s="65">
        <f t="shared" si="12"/>
        <v>655018.8962159</v>
      </c>
      <c r="K42" s="65">
        <f t="shared" si="12"/>
        <v>752830.2108990374</v>
      </c>
      <c r="L42" s="65">
        <f t="shared" si="12"/>
        <v>377703.02969246294</v>
      </c>
      <c r="M42" s="65">
        <f t="shared" si="12"/>
        <v>201761.67134779054</v>
      </c>
      <c r="N42" s="65">
        <f>N43+N44+N45+N46</f>
        <v>7786823.930606002</v>
      </c>
    </row>
    <row r="43" spans="1:14" ht="18.75" customHeight="1">
      <c r="A43" s="62" t="s">
        <v>86</v>
      </c>
      <c r="B43" s="59">
        <f aca="true" t="shared" si="13" ref="B43:H43">B35*B7</f>
        <v>1006070.68862196</v>
      </c>
      <c r="C43" s="59">
        <f t="shared" si="13"/>
        <v>732055.819</v>
      </c>
      <c r="D43" s="59">
        <f t="shared" si="13"/>
        <v>671722.34265885</v>
      </c>
      <c r="E43" s="59">
        <f t="shared" si="13"/>
        <v>164519.17495519997</v>
      </c>
      <c r="F43" s="59">
        <f t="shared" si="13"/>
        <v>665792.41335625</v>
      </c>
      <c r="G43" s="59">
        <f t="shared" si="13"/>
        <v>852611.6355238401</v>
      </c>
      <c r="H43" s="59">
        <f t="shared" si="13"/>
        <v>911325.9155</v>
      </c>
      <c r="I43" s="59">
        <f>I35*I7</f>
        <v>785897.4757496399</v>
      </c>
      <c r="J43" s="59">
        <f>J35*J7</f>
        <v>654992.496215</v>
      </c>
      <c r="K43" s="59">
        <f>K35*K7</f>
        <v>752686.28091708</v>
      </c>
      <c r="L43" s="59">
        <f>L35*L7</f>
        <v>377656.19969</v>
      </c>
      <c r="M43" s="59">
        <f>M35*M7</f>
        <v>201705.10134755002</v>
      </c>
      <c r="N43" s="61">
        <f>SUM(B43:M43)</f>
        <v>7777035.54353537</v>
      </c>
    </row>
    <row r="44" spans="1:14" ht="18.75" customHeight="1">
      <c r="A44" s="62" t="s">
        <v>87</v>
      </c>
      <c r="B44" s="59">
        <f aca="true" t="shared" si="14" ref="B44:M44">B36*B7</f>
        <v>-3211.9599806516003</v>
      </c>
      <c r="C44" s="59">
        <f t="shared" si="14"/>
        <v>-2412.708</v>
      </c>
      <c r="D44" s="59">
        <f t="shared" si="14"/>
        <v>-2205.6100011855</v>
      </c>
      <c r="E44" s="59">
        <f t="shared" si="14"/>
        <v>-478.88999792130005</v>
      </c>
      <c r="F44" s="59">
        <f t="shared" si="14"/>
        <v>-2104.6299936371997</v>
      </c>
      <c r="G44" s="59">
        <f t="shared" si="14"/>
        <v>-2587.8400212485</v>
      </c>
      <c r="H44" s="59">
        <f t="shared" si="14"/>
        <v>-2684.98490533</v>
      </c>
      <c r="I44" s="59">
        <f t="shared" si="14"/>
        <v>-2515.380014955</v>
      </c>
      <c r="J44" s="59">
        <f t="shared" si="14"/>
        <v>-1552.9199990999998</v>
      </c>
      <c r="K44" s="59">
        <f t="shared" si="14"/>
        <v>-2458.3100180426</v>
      </c>
      <c r="L44" s="59">
        <f t="shared" si="14"/>
        <v>-1224.3299975369998</v>
      </c>
      <c r="M44" s="59">
        <f t="shared" si="14"/>
        <v>-653.9099997595</v>
      </c>
      <c r="N44" s="28">
        <f>SUM(B44:M44)</f>
        <v>-24091.4729293682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-87772.38</v>
      </c>
      <c r="C48" s="28">
        <f aca="true" t="shared" si="16" ref="C48:M48">+C49+C52+C60+C61</f>
        <v>-92194.34</v>
      </c>
      <c r="D48" s="28">
        <f t="shared" si="16"/>
        <v>-60299.22</v>
      </c>
      <c r="E48" s="28">
        <f t="shared" si="16"/>
        <v>-12926.32</v>
      </c>
      <c r="F48" s="28">
        <f t="shared" si="16"/>
        <v>-51469.48</v>
      </c>
      <c r="G48" s="28">
        <f t="shared" si="16"/>
        <v>-95741.08</v>
      </c>
      <c r="H48" s="28">
        <f t="shared" si="16"/>
        <v>-115449.18</v>
      </c>
      <c r="I48" s="28">
        <f t="shared" si="16"/>
        <v>-54037.72</v>
      </c>
      <c r="J48" s="28">
        <f t="shared" si="16"/>
        <v>-75483.72</v>
      </c>
      <c r="K48" s="28">
        <f t="shared" si="16"/>
        <v>-58516.94</v>
      </c>
      <c r="L48" s="28">
        <f t="shared" si="16"/>
        <v>-43030.6</v>
      </c>
      <c r="M48" s="28">
        <f t="shared" si="16"/>
        <v>-25454.36</v>
      </c>
      <c r="N48" s="28">
        <f>+N49+N52+N60+N61</f>
        <v>-772375.34</v>
      </c>
    </row>
    <row r="49" spans="1:14" ht="18.75" customHeight="1">
      <c r="A49" s="17" t="s">
        <v>48</v>
      </c>
      <c r="B49" s="29">
        <f>B50+B51</f>
        <v>-87468.5</v>
      </c>
      <c r="C49" s="29">
        <f>C50+C51</f>
        <v>-92074.5</v>
      </c>
      <c r="D49" s="29">
        <f>D50+D51</f>
        <v>-60196.5</v>
      </c>
      <c r="E49" s="29">
        <f>E50+E51</f>
        <v>-12845</v>
      </c>
      <c r="F49" s="29">
        <f aca="true" t="shared" si="17" ref="F49:M49">F50+F51</f>
        <v>-51401</v>
      </c>
      <c r="G49" s="29">
        <f t="shared" si="17"/>
        <v>-95480</v>
      </c>
      <c r="H49" s="29">
        <f t="shared" si="17"/>
        <v>-115209.5</v>
      </c>
      <c r="I49" s="29">
        <f t="shared" si="17"/>
        <v>-53935</v>
      </c>
      <c r="J49" s="29">
        <f t="shared" si="17"/>
        <v>-74739</v>
      </c>
      <c r="K49" s="29">
        <f t="shared" si="17"/>
        <v>-58418.5</v>
      </c>
      <c r="L49" s="29">
        <f t="shared" si="17"/>
        <v>-42945</v>
      </c>
      <c r="M49" s="29">
        <f t="shared" si="17"/>
        <v>-25403</v>
      </c>
      <c r="N49" s="28">
        <f aca="true" t="shared" si="18" ref="N49:N61">SUM(B49:M49)</f>
        <v>-770115.5</v>
      </c>
    </row>
    <row r="50" spans="1:14" ht="18.75" customHeight="1">
      <c r="A50" s="13" t="s">
        <v>49</v>
      </c>
      <c r="B50" s="20">
        <f>ROUND(-B9*$D$3,2)</f>
        <v>-87468.5</v>
      </c>
      <c r="C50" s="20">
        <f>ROUND(-C9*$D$3,2)</f>
        <v>-92074.5</v>
      </c>
      <c r="D50" s="20">
        <f>ROUND(-D9*$D$3,2)</f>
        <v>-60196.5</v>
      </c>
      <c r="E50" s="20">
        <f>ROUND(-E9*$D$3,2)</f>
        <v>-12845</v>
      </c>
      <c r="F50" s="20">
        <f aca="true" t="shared" si="19" ref="F50:M50">ROUND(-F9*$D$3,2)</f>
        <v>-51401</v>
      </c>
      <c r="G50" s="20">
        <f t="shared" si="19"/>
        <v>-95480</v>
      </c>
      <c r="H50" s="20">
        <f t="shared" si="19"/>
        <v>-115209.5</v>
      </c>
      <c r="I50" s="20">
        <f t="shared" si="19"/>
        <v>-57659</v>
      </c>
      <c r="J50" s="20">
        <f t="shared" si="19"/>
        <v>-74739</v>
      </c>
      <c r="K50" s="20">
        <f t="shared" si="19"/>
        <v>-61246.5</v>
      </c>
      <c r="L50" s="20">
        <f t="shared" si="19"/>
        <v>-42945</v>
      </c>
      <c r="M50" s="20">
        <f t="shared" si="19"/>
        <v>-25403</v>
      </c>
      <c r="N50" s="50">
        <f t="shared" si="18"/>
        <v>-776667.5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3724</v>
      </c>
      <c r="J51" s="20">
        <f t="shared" si="20"/>
        <v>0</v>
      </c>
      <c r="K51" s="20">
        <f t="shared" si="20"/>
        <v>2828</v>
      </c>
      <c r="L51" s="20">
        <f t="shared" si="20"/>
        <v>0</v>
      </c>
      <c r="M51" s="20">
        <f t="shared" si="20"/>
        <v>0</v>
      </c>
      <c r="N51" s="50">
        <f>SUM(B51:M51)</f>
        <v>6552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-68.48</v>
      </c>
      <c r="G52" s="29">
        <f t="shared" si="21"/>
        <v>-261.08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-2259.84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-68.48</v>
      </c>
      <c r="G59" s="27">
        <v>-261.08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-2259.84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918249.2686413084</v>
      </c>
      <c r="C63" s="32">
        <f t="shared" si="22"/>
        <v>639944.011</v>
      </c>
      <c r="D63" s="32">
        <f t="shared" si="22"/>
        <v>620742.9326576646</v>
      </c>
      <c r="E63" s="32">
        <f t="shared" si="22"/>
        <v>151760.24495727866</v>
      </c>
      <c r="F63" s="32">
        <f t="shared" si="22"/>
        <v>614332.6233626128</v>
      </c>
      <c r="G63" s="32">
        <f t="shared" si="22"/>
        <v>756739.4355025915</v>
      </c>
      <c r="H63" s="32">
        <f t="shared" si="22"/>
        <v>795960.9105946701</v>
      </c>
      <c r="I63" s="32">
        <f t="shared" si="22"/>
        <v>731890.975734685</v>
      </c>
      <c r="J63" s="32">
        <f t="shared" si="22"/>
        <v>579535.1762159</v>
      </c>
      <c r="K63" s="32">
        <f t="shared" si="22"/>
        <v>694313.2708990374</v>
      </c>
      <c r="L63" s="32">
        <f t="shared" si="22"/>
        <v>334672.42969246296</v>
      </c>
      <c r="M63" s="32">
        <f t="shared" si="22"/>
        <v>176307.31134779053</v>
      </c>
      <c r="N63" s="32">
        <f>SUM(B63:M63)</f>
        <v>7014448.590606002</v>
      </c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918249.27</v>
      </c>
      <c r="C66" s="39">
        <f aca="true" t="shared" si="23" ref="C66:M66">SUM(C67:C80)</f>
        <v>639944.01</v>
      </c>
      <c r="D66" s="39">
        <f t="shared" si="23"/>
        <v>620742.93</v>
      </c>
      <c r="E66" s="39">
        <f t="shared" si="23"/>
        <v>151760.24</v>
      </c>
      <c r="F66" s="39">
        <f t="shared" si="23"/>
        <v>614332.62</v>
      </c>
      <c r="G66" s="39">
        <f t="shared" si="23"/>
        <v>756739.44</v>
      </c>
      <c r="H66" s="39">
        <f t="shared" si="23"/>
        <v>795960.92</v>
      </c>
      <c r="I66" s="39">
        <f t="shared" si="23"/>
        <v>731890.99</v>
      </c>
      <c r="J66" s="39">
        <f t="shared" si="23"/>
        <v>579535.18</v>
      </c>
      <c r="K66" s="39">
        <f t="shared" si="23"/>
        <v>694313.27</v>
      </c>
      <c r="L66" s="39">
        <f t="shared" si="23"/>
        <v>334672.43</v>
      </c>
      <c r="M66" s="39">
        <f t="shared" si="23"/>
        <v>176307.31</v>
      </c>
      <c r="N66" s="32">
        <f>SUM(N67:N80)</f>
        <v>7014448.61</v>
      </c>
    </row>
    <row r="67" spans="1:14" ht="18.75" customHeight="1">
      <c r="A67" s="17" t="s">
        <v>91</v>
      </c>
      <c r="B67" s="39">
        <v>184644.36</v>
      </c>
      <c r="C67" s="39">
        <v>182652.93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367297.29</v>
      </c>
    </row>
    <row r="68" spans="1:14" ht="18.75" customHeight="1">
      <c r="A68" s="17" t="s">
        <v>92</v>
      </c>
      <c r="B68" s="39">
        <v>733604.91</v>
      </c>
      <c r="C68" s="39">
        <v>457291.08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1190895.99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620742.93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620742.93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151760.24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151760.24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614332.62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614332.62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756739.44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756739.44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610934.93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610934.93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185025.99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185025.99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731890.99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731890.99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579535.18</v>
      </c>
      <c r="K76" s="38">
        <v>0</v>
      </c>
      <c r="L76" s="38">
        <v>0</v>
      </c>
      <c r="M76" s="38">
        <v>0</v>
      </c>
      <c r="N76" s="32">
        <f t="shared" si="24"/>
        <v>579535.18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694313.27</v>
      </c>
      <c r="L77" s="38">
        <v>0</v>
      </c>
      <c r="M77" s="66"/>
      <c r="N77" s="29">
        <f t="shared" si="24"/>
        <v>694313.27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334672.43</v>
      </c>
      <c r="M78" s="38">
        <v>0</v>
      </c>
      <c r="N78" s="32">
        <f t="shared" si="24"/>
        <v>334672.43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176307.31</v>
      </c>
      <c r="N79" s="29">
        <f t="shared" si="24"/>
        <v>176307.31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2.066306438913022</v>
      </c>
      <c r="C84" s="48">
        <v>2.0851531402122734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1.8086653594359616</v>
      </c>
      <c r="C85" s="48">
        <v>1.7328847417762614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1.6750180243086936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2.1312303774575683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1.9655138818410849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1.5582345493676284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1.830562763596588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1.789380897942216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1.7747864772817672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1.9975203900264091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1.9088325880505927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2.2708052046682075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2.220455305648936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2015-10-15T12:01:39Z</dcterms:modified>
  <cp:category/>
  <cp:version/>
  <cp:contentType/>
  <cp:contentStatus/>
</cp:coreProperties>
</file>