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<sst xmlns="http://schemas.openxmlformats.org/spreadsheetml/2006/main" count="109" uniqueCount="107">
  <si>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</si>
  <si>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</si>
  <si>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</si>
  <si>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</si>
  <si>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</si>
  <si>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</si>
  <si>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</si>
  <si>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</si>
  <si>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</si>
  <si>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</si>
  <si>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</si>
  <si>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</si>
  <si>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</si>
  <si>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</si>
  <si>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</si>
  <si>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</si>
  <si>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</si>
  <si>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</si>
  <si>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</si>
  <si>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</si>
  <si>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</si>
  <si>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</si>
  <si>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</si>
  <si>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</si>
  <si>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</si>
  <si>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</si>
  <si>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</si>
  <si>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</si>
  <si>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</si>
  <si>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</si>
  <si>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</si>
  <si>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</si>
  <si>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</si>
  <si>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</si>
  <si>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</si>
  <si>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</si>
  <si>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</si>
  <si>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</si>
  <si>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</si>
  <si>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</si>
  <si>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</si>
  <si>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</si>
  <si>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</si>
  <si>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</si>
  <si>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</si>
  <si>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</si>
  <si>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</si>
  <si>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</si>
  <si>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</si>
  <si>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</si>
  <si>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</si>
  <si>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</si>
  <si>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</si>
  <si>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</si>
  <si>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</si>
  <si>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</si>
  <si>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</si>
  <si>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</si>
  <si>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</si>
  <si>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</si>
  <si>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</si>
  <si>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</si>
  <si>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</si>
  <si>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</si>
  <si>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</si>
  <si>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</si>
  <si>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</si>
  <si>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</si>
  <si>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</si>
  <si>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</si>
  <si>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</si>
  <si>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</si>
  <si>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</si>
  <si>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</si>
  <si>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</si>
  <si>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</si>
  <si>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</si>
  <si>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</si>
  <si>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</si>
  <si>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</si>
  <si>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</si>
  <si>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</si>
  <si>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</si>
  <si>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</si>
  <si>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</si>
  <si>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</si>
  <si>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</si>
  <si>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</si>
  <si>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</si>
  <si>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</si>
  <si>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</si>
  <si>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</si>
  <si>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</si>
  <si>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</si>
  <si>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</si>
  <si>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</si>
  <si>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</si>
  <si>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</si>
  <si>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</si>
  <si>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</si>
  <si>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</si>
  <si>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</si>
  <si>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</si>
  <si>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</si>
  <si>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</si>
  <si>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</si>
  <si>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06/10/15 - VENCIMENTO 14/10/15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</si>
</sst>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533927</v>
      </c>
      <c r="C7" s="10">
        <f>C8+C20+C24</f>
        <v>396864</v>
      </c>
      <c r="D7" s="10">
        <f>D8+D20+D24</f>
        <v>395790</v>
      </c>
      <c r="E7" s="10">
        <f>E8+E20+E24</f>
        <v>76838</v>
      </c>
      <c r="F7" s="10">
        <f aca="true" t="shared" si="0" ref="F7:M7">F8+F20+F24</f>
        <v>328082</v>
      </c>
      <c r="G7" s="10">
        <f t="shared" si="0"/>
        <v>534786</v>
      </c>
      <c r="H7" s="10">
        <f t="shared" si="0"/>
        <v>490282</v>
      </c>
      <c r="I7" s="10">
        <f t="shared" si="0"/>
        <v>432747</v>
      </c>
      <c r="J7" s="10">
        <f t="shared" si="0"/>
        <v>319107</v>
      </c>
      <c r="K7" s="10">
        <f t="shared" si="0"/>
        <v>387134</v>
      </c>
      <c r="L7" s="10">
        <f t="shared" si="0"/>
        <v>164543</v>
      </c>
      <c r="M7" s="10">
        <f t="shared" si="0"/>
        <v>90233</v>
      </c>
      <c r="N7" s="10">
        <f>+N8+N20+N24</f>
        <v>4150333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312337</v>
      </c>
      <c r="C8" s="12">
        <f>+C9+C12+C16</f>
        <v>243688</v>
      </c>
      <c r="D8" s="12">
        <f>+D9+D12+D16</f>
        <v>257567</v>
      </c>
      <c r="E8" s="12">
        <f>+E9+E12+E16</f>
        <v>46999</v>
      </c>
      <c r="F8" s="12">
        <f aca="true" t="shared" si="1" ref="F8:M8">+F9+F12+F16</f>
        <v>203819</v>
      </c>
      <c r="G8" s="12">
        <f t="shared" si="1"/>
        <v>332271</v>
      </c>
      <c r="H8" s="12">
        <f t="shared" si="1"/>
        <v>292256</v>
      </c>
      <c r="I8" s="12">
        <f t="shared" si="1"/>
        <v>264585</v>
      </c>
      <c r="J8" s="12">
        <f t="shared" si="1"/>
        <v>195768</v>
      </c>
      <c r="K8" s="12">
        <f t="shared" si="1"/>
        <v>223288</v>
      </c>
      <c r="L8" s="12">
        <f t="shared" si="1"/>
        <v>102631</v>
      </c>
      <c r="M8" s="12">
        <f t="shared" si="1"/>
        <v>58750</v>
      </c>
      <c r="N8" s="12">
        <f>SUM(B8:M8)</f>
        <v>2533959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25072</v>
      </c>
      <c r="C9" s="14">
        <v>26220</v>
      </c>
      <c r="D9" s="14">
        <v>17142</v>
      </c>
      <c r="E9" s="14">
        <v>3838</v>
      </c>
      <c r="F9" s="14">
        <v>14564</v>
      </c>
      <c r="G9" s="14">
        <v>27075</v>
      </c>
      <c r="H9" s="14">
        <v>33639</v>
      </c>
      <c r="I9" s="14">
        <v>16238</v>
      </c>
      <c r="J9" s="14">
        <v>21296</v>
      </c>
      <c r="K9" s="14">
        <v>17903</v>
      </c>
      <c r="L9" s="14">
        <v>12288</v>
      </c>
      <c r="M9" s="14">
        <v>7575</v>
      </c>
      <c r="N9" s="12">
        <f aca="true" t="shared" si="2" ref="N9:N19">SUM(B9:M9)</f>
        <v>222850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25072</v>
      </c>
      <c r="C10" s="14">
        <f>+C9-C11</f>
        <v>26220</v>
      </c>
      <c r="D10" s="14">
        <f>+D9-D11</f>
        <v>17142</v>
      </c>
      <c r="E10" s="14">
        <f>+E9-E11</f>
        <v>3838</v>
      </c>
      <c r="F10" s="14">
        <f aca="true" t="shared" si="3" ref="F10:M10">+F9-F11</f>
        <v>14564</v>
      </c>
      <c r="G10" s="14">
        <f t="shared" si="3"/>
        <v>27075</v>
      </c>
      <c r="H10" s="14">
        <f t="shared" si="3"/>
        <v>33639</v>
      </c>
      <c r="I10" s="14">
        <f t="shared" si="3"/>
        <v>16238</v>
      </c>
      <c r="J10" s="14">
        <f t="shared" si="3"/>
        <v>21296</v>
      </c>
      <c r="K10" s="14">
        <f t="shared" si="3"/>
        <v>17903</v>
      </c>
      <c r="L10" s="14">
        <f t="shared" si="3"/>
        <v>12288</v>
      </c>
      <c r="M10" s="14">
        <f t="shared" si="3"/>
        <v>7575</v>
      </c>
      <c r="N10" s="12">
        <f t="shared" si="2"/>
        <v>222850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209856</v>
      </c>
      <c r="C12" s="14">
        <f>C13+C14+C15</f>
        <v>163779</v>
      </c>
      <c r="D12" s="14">
        <f>D13+D14+D15</f>
        <v>189106</v>
      </c>
      <c r="E12" s="14">
        <f>E13+E14+E15</f>
        <v>32885</v>
      </c>
      <c r="F12" s="14">
        <f aca="true" t="shared" si="4" ref="F12:M12">F13+F14+F15</f>
        <v>139496</v>
      </c>
      <c r="G12" s="14">
        <f t="shared" si="4"/>
        <v>233486</v>
      </c>
      <c r="H12" s="14">
        <f t="shared" si="4"/>
        <v>201126</v>
      </c>
      <c r="I12" s="14">
        <f t="shared" si="4"/>
        <v>193066</v>
      </c>
      <c r="J12" s="14">
        <f t="shared" si="4"/>
        <v>135908</v>
      </c>
      <c r="K12" s="14">
        <f t="shared" si="4"/>
        <v>155797</v>
      </c>
      <c r="L12" s="14">
        <f t="shared" si="4"/>
        <v>73694</v>
      </c>
      <c r="M12" s="14">
        <f t="shared" si="4"/>
        <v>41745</v>
      </c>
      <c r="N12" s="12">
        <f t="shared" si="2"/>
        <v>1769944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98436</v>
      </c>
      <c r="C13" s="14">
        <v>77139</v>
      </c>
      <c r="D13" s="14">
        <v>87461</v>
      </c>
      <c r="E13" s="14">
        <v>15269</v>
      </c>
      <c r="F13" s="14">
        <v>63791</v>
      </c>
      <c r="G13" s="14">
        <v>108840</v>
      </c>
      <c r="H13" s="14">
        <v>99217</v>
      </c>
      <c r="I13" s="14">
        <v>94416</v>
      </c>
      <c r="J13" s="14">
        <v>63548</v>
      </c>
      <c r="K13" s="14">
        <v>73258</v>
      </c>
      <c r="L13" s="14">
        <v>34611</v>
      </c>
      <c r="M13" s="14">
        <v>18958</v>
      </c>
      <c r="N13" s="12">
        <f t="shared" si="2"/>
        <v>834944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102690</v>
      </c>
      <c r="C14" s="14">
        <v>76249</v>
      </c>
      <c r="D14" s="14">
        <v>94534</v>
      </c>
      <c r="E14" s="14">
        <v>15761</v>
      </c>
      <c r="F14" s="14">
        <v>67665</v>
      </c>
      <c r="G14" s="14">
        <v>109286</v>
      </c>
      <c r="H14" s="14">
        <v>91301</v>
      </c>
      <c r="I14" s="14">
        <v>92536</v>
      </c>
      <c r="J14" s="14">
        <v>66093</v>
      </c>
      <c r="K14" s="14">
        <v>76594</v>
      </c>
      <c r="L14" s="14">
        <v>35882</v>
      </c>
      <c r="M14" s="14">
        <v>21235</v>
      </c>
      <c r="N14" s="12">
        <f t="shared" si="2"/>
        <v>849826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8730</v>
      </c>
      <c r="C15" s="14">
        <v>10391</v>
      </c>
      <c r="D15" s="14">
        <v>7111</v>
      </c>
      <c r="E15" s="14">
        <v>1855</v>
      </c>
      <c r="F15" s="14">
        <v>8040</v>
      </c>
      <c r="G15" s="14">
        <v>15360</v>
      </c>
      <c r="H15" s="14">
        <v>10608</v>
      </c>
      <c r="I15" s="14">
        <v>6114</v>
      </c>
      <c r="J15" s="14">
        <v>6267</v>
      </c>
      <c r="K15" s="14">
        <v>5945</v>
      </c>
      <c r="L15" s="14">
        <v>3201</v>
      </c>
      <c r="M15" s="14">
        <v>1552</v>
      </c>
      <c r="N15" s="12">
        <f t="shared" si="2"/>
        <v>85174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77409</v>
      </c>
      <c r="C16" s="14">
        <f>C17+C18+C19</f>
        <v>53689</v>
      </c>
      <c r="D16" s="14">
        <f>D17+D18+D19</f>
        <v>51319</v>
      </c>
      <c r="E16" s="14">
        <f>E17+E18+E19</f>
        <v>10276</v>
      </c>
      <c r="F16" s="14">
        <f aca="true" t="shared" si="5" ref="F16:M16">F17+F18+F19</f>
        <v>49759</v>
      </c>
      <c r="G16" s="14">
        <f t="shared" si="5"/>
        <v>71710</v>
      </c>
      <c r="H16" s="14">
        <f t="shared" si="5"/>
        <v>57491</v>
      </c>
      <c r="I16" s="14">
        <f t="shared" si="5"/>
        <v>55281</v>
      </c>
      <c r="J16" s="14">
        <f t="shared" si="5"/>
        <v>38564</v>
      </c>
      <c r="K16" s="14">
        <f t="shared" si="5"/>
        <v>49588</v>
      </c>
      <c r="L16" s="14">
        <f t="shared" si="5"/>
        <v>16649</v>
      </c>
      <c r="M16" s="14">
        <f t="shared" si="5"/>
        <v>9430</v>
      </c>
      <c r="N16" s="12">
        <f t="shared" si="2"/>
        <v>541165</v>
      </c>
    </row>
    <row r="17" spans="1:25" ht="18.75" customHeight="1">
      <c r="A17" s="15" t="s">
        <v>23</v>
      </c>
      <c r="B17" s="14">
        <v>9289</v>
      </c>
      <c r="C17" s="14">
        <v>6958</v>
      </c>
      <c r="D17" s="14">
        <v>6193</v>
      </c>
      <c r="E17" s="14">
        <v>1289</v>
      </c>
      <c r="F17" s="14">
        <v>5691</v>
      </c>
      <c r="G17" s="14">
        <v>10455</v>
      </c>
      <c r="H17" s="14">
        <v>8499</v>
      </c>
      <c r="I17" s="14">
        <v>8286</v>
      </c>
      <c r="J17" s="14">
        <v>5910</v>
      </c>
      <c r="K17" s="14">
        <v>7259</v>
      </c>
      <c r="L17" s="14">
        <v>2749</v>
      </c>
      <c r="M17" s="14">
        <v>1321</v>
      </c>
      <c r="N17" s="12">
        <f t="shared" si="2"/>
        <v>73899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3664</v>
      </c>
      <c r="C18" s="14">
        <v>1765</v>
      </c>
      <c r="D18" s="14">
        <v>3691</v>
      </c>
      <c r="E18" s="14">
        <v>519</v>
      </c>
      <c r="F18" s="14">
        <v>2504</v>
      </c>
      <c r="G18" s="14">
        <v>3472</v>
      </c>
      <c r="H18" s="14">
        <v>3399</v>
      </c>
      <c r="I18" s="14">
        <v>3702</v>
      </c>
      <c r="J18" s="14">
        <v>2236</v>
      </c>
      <c r="K18" s="14">
        <v>3732</v>
      </c>
      <c r="L18" s="14">
        <v>1172</v>
      </c>
      <c r="M18" s="14">
        <v>525</v>
      </c>
      <c r="N18" s="12">
        <f t="shared" si="2"/>
        <v>30381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64456</v>
      </c>
      <c r="C19" s="14">
        <v>44966</v>
      </c>
      <c r="D19" s="14">
        <v>41435</v>
      </c>
      <c r="E19" s="14">
        <v>8468</v>
      </c>
      <c r="F19" s="14">
        <v>41564</v>
      </c>
      <c r="G19" s="14">
        <v>57783</v>
      </c>
      <c r="H19" s="14">
        <v>45593</v>
      </c>
      <c r="I19" s="14">
        <v>43293</v>
      </c>
      <c r="J19" s="14">
        <v>30418</v>
      </c>
      <c r="K19" s="14">
        <v>38597</v>
      </c>
      <c r="L19" s="14">
        <v>12728</v>
      </c>
      <c r="M19" s="14">
        <v>7584</v>
      </c>
      <c r="N19" s="12">
        <f t="shared" si="2"/>
        <v>436885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153709</v>
      </c>
      <c r="C20" s="18">
        <f>C21+C22+C23</f>
        <v>95845</v>
      </c>
      <c r="D20" s="18">
        <f>D21+D22+D23</f>
        <v>86209</v>
      </c>
      <c r="E20" s="18">
        <f>E21+E22+E23</f>
        <v>17385</v>
      </c>
      <c r="F20" s="18">
        <f aca="true" t="shared" si="6" ref="F20:M20">F21+F22+F23</f>
        <v>72732</v>
      </c>
      <c r="G20" s="18">
        <f t="shared" si="6"/>
        <v>120996</v>
      </c>
      <c r="H20" s="18">
        <f t="shared" si="6"/>
        <v>127280</v>
      </c>
      <c r="I20" s="18">
        <f t="shared" si="6"/>
        <v>119175</v>
      </c>
      <c r="J20" s="18">
        <f t="shared" si="6"/>
        <v>80690</v>
      </c>
      <c r="K20" s="18">
        <f t="shared" si="6"/>
        <v>122374</v>
      </c>
      <c r="L20" s="18">
        <f t="shared" si="6"/>
        <v>48037</v>
      </c>
      <c r="M20" s="18">
        <f t="shared" si="6"/>
        <v>25402</v>
      </c>
      <c r="N20" s="12">
        <f aca="true" t="shared" si="7" ref="N20:N26">SUM(B20:M20)</f>
        <v>1069834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78426</v>
      </c>
      <c r="C21" s="14">
        <v>51490</v>
      </c>
      <c r="D21" s="14">
        <v>44853</v>
      </c>
      <c r="E21" s="14">
        <v>9066</v>
      </c>
      <c r="F21" s="14">
        <v>37723</v>
      </c>
      <c r="G21" s="14">
        <v>63943</v>
      </c>
      <c r="H21" s="14">
        <v>70800</v>
      </c>
      <c r="I21" s="14">
        <v>65012</v>
      </c>
      <c r="J21" s="14">
        <v>42743</v>
      </c>
      <c r="K21" s="14">
        <v>63855</v>
      </c>
      <c r="L21" s="14">
        <v>25398</v>
      </c>
      <c r="M21" s="14">
        <v>12963</v>
      </c>
      <c r="N21" s="12">
        <f t="shared" si="7"/>
        <v>566272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70561</v>
      </c>
      <c r="C22" s="14">
        <v>40145</v>
      </c>
      <c r="D22" s="14">
        <v>38713</v>
      </c>
      <c r="E22" s="14">
        <v>7588</v>
      </c>
      <c r="F22" s="14">
        <v>31852</v>
      </c>
      <c r="G22" s="14">
        <v>51258</v>
      </c>
      <c r="H22" s="14">
        <v>52051</v>
      </c>
      <c r="I22" s="14">
        <v>50889</v>
      </c>
      <c r="J22" s="14">
        <v>35229</v>
      </c>
      <c r="K22" s="14">
        <v>55049</v>
      </c>
      <c r="L22" s="14">
        <v>21162</v>
      </c>
      <c r="M22" s="14">
        <v>11751</v>
      </c>
      <c r="N22" s="12">
        <f t="shared" si="7"/>
        <v>466248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4722</v>
      </c>
      <c r="C23" s="14">
        <v>4210</v>
      </c>
      <c r="D23" s="14">
        <v>2643</v>
      </c>
      <c r="E23" s="14">
        <v>731</v>
      </c>
      <c r="F23" s="14">
        <v>3157</v>
      </c>
      <c r="G23" s="14">
        <v>5795</v>
      </c>
      <c r="H23" s="14">
        <v>4429</v>
      </c>
      <c r="I23" s="14">
        <v>3274</v>
      </c>
      <c r="J23" s="14">
        <v>2718</v>
      </c>
      <c r="K23" s="14">
        <v>3470</v>
      </c>
      <c r="L23" s="14">
        <v>1477</v>
      </c>
      <c r="M23" s="14">
        <v>688</v>
      </c>
      <c r="N23" s="12">
        <f t="shared" si="7"/>
        <v>37314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67881</v>
      </c>
      <c r="C24" s="14">
        <f>C25+C26</f>
        <v>57331</v>
      </c>
      <c r="D24" s="14">
        <f>D25+D26</f>
        <v>52014</v>
      </c>
      <c r="E24" s="14">
        <f>E25+E26</f>
        <v>12454</v>
      </c>
      <c r="F24" s="14">
        <f aca="true" t="shared" si="8" ref="F24:M24">F25+F26</f>
        <v>51531</v>
      </c>
      <c r="G24" s="14">
        <f t="shared" si="8"/>
        <v>81519</v>
      </c>
      <c r="H24" s="14">
        <f t="shared" si="8"/>
        <v>70746</v>
      </c>
      <c r="I24" s="14">
        <f t="shared" si="8"/>
        <v>48987</v>
      </c>
      <c r="J24" s="14">
        <f t="shared" si="8"/>
        <v>42649</v>
      </c>
      <c r="K24" s="14">
        <f t="shared" si="8"/>
        <v>41472</v>
      </c>
      <c r="L24" s="14">
        <f t="shared" si="8"/>
        <v>13875</v>
      </c>
      <c r="M24" s="14">
        <f t="shared" si="8"/>
        <v>6081</v>
      </c>
      <c r="N24" s="12">
        <f t="shared" si="7"/>
        <v>546540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43444</v>
      </c>
      <c r="C25" s="14">
        <v>36692</v>
      </c>
      <c r="D25" s="14">
        <v>33289</v>
      </c>
      <c r="E25" s="14">
        <v>7971</v>
      </c>
      <c r="F25" s="14">
        <v>32980</v>
      </c>
      <c r="G25" s="14">
        <v>52172</v>
      </c>
      <c r="H25" s="14">
        <v>45277</v>
      </c>
      <c r="I25" s="14">
        <v>31352</v>
      </c>
      <c r="J25" s="14">
        <v>27295</v>
      </c>
      <c r="K25" s="14">
        <v>26542</v>
      </c>
      <c r="L25" s="14">
        <v>8880</v>
      </c>
      <c r="M25" s="14">
        <v>3892</v>
      </c>
      <c r="N25" s="12">
        <f t="shared" si="7"/>
        <v>349786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24437</v>
      </c>
      <c r="C26" s="14">
        <v>20639</v>
      </c>
      <c r="D26" s="14">
        <v>18725</v>
      </c>
      <c r="E26" s="14">
        <v>4483</v>
      </c>
      <c r="F26" s="14">
        <v>18551</v>
      </c>
      <c r="G26" s="14">
        <v>29347</v>
      </c>
      <c r="H26" s="14">
        <v>25469</v>
      </c>
      <c r="I26" s="14">
        <v>17635</v>
      </c>
      <c r="J26" s="14">
        <v>15354</v>
      </c>
      <c r="K26" s="14">
        <v>14930</v>
      </c>
      <c r="L26" s="14">
        <v>4995</v>
      </c>
      <c r="M26" s="14">
        <v>2189</v>
      </c>
      <c r="N26" s="12">
        <f t="shared" si="7"/>
        <v>196754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0.9844064387079132</v>
      </c>
      <c r="C32" s="23">
        <f aca="true" t="shared" si="9" ref="C32:M32">(((+C$8+C$20)*C$29)+(C$24*C$30))/C$7</f>
        <v>1</v>
      </c>
      <c r="D32" s="23">
        <f t="shared" si="9"/>
        <v>0.9931106329113925</v>
      </c>
      <c r="E32" s="23">
        <f t="shared" si="9"/>
        <v>0.986569436997319</v>
      </c>
      <c r="F32" s="23">
        <f t="shared" si="9"/>
        <v>0.9989790616370299</v>
      </c>
      <c r="G32" s="23">
        <f t="shared" si="9"/>
        <v>0.9988872395687247</v>
      </c>
      <c r="H32" s="23">
        <f t="shared" si="9"/>
        <v>1</v>
      </c>
      <c r="I32" s="23">
        <f t="shared" si="9"/>
        <v>0.9986302788927479</v>
      </c>
      <c r="J32" s="23">
        <f t="shared" si="9"/>
        <v>0.9979952335736916</v>
      </c>
      <c r="K32" s="23">
        <f t="shared" si="9"/>
        <v>0.9972790072688009</v>
      </c>
      <c r="L32" s="23">
        <f t="shared" si="9"/>
        <v>0.9989459442212674</v>
      </c>
      <c r="M32" s="23">
        <f t="shared" si="9"/>
        <v>0.9947366695111545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1.8548186118134502</v>
      </c>
      <c r="C35" s="26">
        <f>C32*C34</f>
        <v>1.8205</v>
      </c>
      <c r="D35" s="26">
        <f>D32*D34</f>
        <v>1.675278326658228</v>
      </c>
      <c r="E35" s="26">
        <f>E32*E34</f>
        <v>2.1290168450402143</v>
      </c>
      <c r="F35" s="26">
        <f aca="true" t="shared" si="10" ref="F35:M35">F32*F34</f>
        <v>1.9654913037708563</v>
      </c>
      <c r="G35" s="26">
        <f t="shared" si="10"/>
        <v>1.5584638711751244</v>
      </c>
      <c r="H35" s="26">
        <f t="shared" si="10"/>
        <v>1.8205</v>
      </c>
      <c r="I35" s="26">
        <f t="shared" si="10"/>
        <v>1.7747657316481915</v>
      </c>
      <c r="J35" s="26">
        <f t="shared" si="10"/>
        <v>1.9974874599977437</v>
      </c>
      <c r="K35" s="26">
        <f t="shared" si="10"/>
        <v>1.9084928362103042</v>
      </c>
      <c r="L35" s="26">
        <f t="shared" si="10"/>
        <v>2.2705042366205186</v>
      </c>
      <c r="M35" s="26">
        <f t="shared" si="10"/>
        <v>2.2197548780141414</v>
      </c>
      <c r="N35" s="27"/>
    </row>
    <row r="36" spans="1:25" ht="18.75" customHeight="1">
      <c r="A36" s="57" t="s">
        <v>43</v>
      </c>
      <c r="B36" s="26">
        <v>-0.0059216522</v>
      </c>
      <c r="C36" s="26">
        <v>-0.006</v>
      </c>
      <c r="D36" s="26">
        <v>-0.0055007959</v>
      </c>
      <c r="E36" s="26">
        <v>-0.0061971941</v>
      </c>
      <c r="F36" s="26">
        <v>-0.0062131114</v>
      </c>
      <c r="G36" s="26">
        <v>-0.0047302285</v>
      </c>
      <c r="H36" s="26">
        <v>-0.00536363</v>
      </c>
      <c r="I36" s="26">
        <v>-0.0056804091</v>
      </c>
      <c r="J36" s="26">
        <v>-0.004735841</v>
      </c>
      <c r="K36" s="26">
        <v>-0.0062332422</v>
      </c>
      <c r="L36" s="26">
        <v>-0.0073608115</v>
      </c>
      <c r="M36" s="26">
        <v>-0.0071962586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25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990338.9269555308</v>
      </c>
      <c r="C42" s="65">
        <f aca="true" t="shared" si="12" ref="C42:M42">C43+C44+C45+C46</f>
        <v>722604.968</v>
      </c>
      <c r="D42" s="65">
        <f t="shared" si="12"/>
        <v>672406.6688987991</v>
      </c>
      <c r="E42" s="65">
        <f t="shared" si="12"/>
        <v>163759.49633894418</v>
      </c>
      <c r="F42" s="65">
        <f t="shared" si="12"/>
        <v>644918.2279094153</v>
      </c>
      <c r="G42" s="65">
        <f t="shared" si="12"/>
        <v>833371.719831659</v>
      </c>
      <c r="H42" s="65">
        <f t="shared" si="12"/>
        <v>892697.84975634</v>
      </c>
      <c r="I42" s="65">
        <f t="shared" si="12"/>
        <v>768112.9660767622</v>
      </c>
      <c r="J42" s="65">
        <f t="shared" si="12"/>
        <v>637480.310883513</v>
      </c>
      <c r="K42" s="65">
        <f t="shared" si="12"/>
        <v>739031.605667585</v>
      </c>
      <c r="L42" s="65">
        <f t="shared" si="12"/>
        <v>373655.56859960547</v>
      </c>
      <c r="M42" s="65">
        <f t="shared" si="12"/>
        <v>200356.28190559623</v>
      </c>
      <c r="N42" s="65">
        <f>N43+N44+N45+N46</f>
        <v>7638734.590823749</v>
      </c>
    </row>
    <row r="43" spans="1:14" ht="18.75" customHeight="1">
      <c r="A43" s="62" t="s">
        <v>86</v>
      </c>
      <c r="B43" s="59">
        <f aca="true" t="shared" si="13" ref="B43:H43">B35*B7</f>
        <v>990337.7369497201</v>
      </c>
      <c r="C43" s="59">
        <f t="shared" si="13"/>
        <v>722490.912</v>
      </c>
      <c r="D43" s="59">
        <f t="shared" si="13"/>
        <v>663058.40890806</v>
      </c>
      <c r="E43" s="59">
        <f t="shared" si="13"/>
        <v>163589.39633919997</v>
      </c>
      <c r="F43" s="59">
        <f t="shared" si="13"/>
        <v>644842.3179237501</v>
      </c>
      <c r="G43" s="59">
        <f t="shared" si="13"/>
        <v>833444.65981026</v>
      </c>
      <c r="H43" s="59">
        <f t="shared" si="13"/>
        <v>892558.381</v>
      </c>
      <c r="I43" s="59">
        <f>I35*I7</f>
        <v>768024.5460735599</v>
      </c>
      <c r="J43" s="59">
        <f>J35*J7</f>
        <v>637412.2308975</v>
      </c>
      <c r="K43" s="59">
        <f>K35*K7</f>
        <v>738842.4656534399</v>
      </c>
      <c r="L43" s="59">
        <f>L35*L7</f>
        <v>373595.57860625</v>
      </c>
      <c r="M43" s="59">
        <f>M35*M7</f>
        <v>200295.14190785002</v>
      </c>
      <c r="N43" s="61">
        <f>SUM(B43:M43)</f>
        <v>7628491.77606959</v>
      </c>
    </row>
    <row r="44" spans="1:14" ht="18.75" customHeight="1">
      <c r="A44" s="62" t="s">
        <v>87</v>
      </c>
      <c r="B44" s="59">
        <f aca="true" t="shared" si="14" ref="B44:M44">B36*B7</f>
        <v>-3161.7299941894003</v>
      </c>
      <c r="C44" s="59">
        <f t="shared" si="14"/>
        <v>-2381.184</v>
      </c>
      <c r="D44" s="59">
        <f t="shared" si="14"/>
        <v>-2177.160009261</v>
      </c>
      <c r="E44" s="59">
        <f t="shared" si="14"/>
        <v>-476.1800002558</v>
      </c>
      <c r="F44" s="59">
        <f t="shared" si="14"/>
        <v>-2038.4100143347998</v>
      </c>
      <c r="G44" s="59">
        <f t="shared" si="14"/>
        <v>-2529.659978601</v>
      </c>
      <c r="H44" s="59">
        <f t="shared" si="14"/>
        <v>-2629.69124366</v>
      </c>
      <c r="I44" s="59">
        <f t="shared" si="14"/>
        <v>-2458.1799967977</v>
      </c>
      <c r="J44" s="59">
        <f t="shared" si="14"/>
        <v>-1511.240013987</v>
      </c>
      <c r="K44" s="59">
        <f t="shared" si="14"/>
        <v>-2413.0999858548</v>
      </c>
      <c r="L44" s="59">
        <f t="shared" si="14"/>
        <v>-1211.1700066445</v>
      </c>
      <c r="M44" s="59">
        <f t="shared" si="14"/>
        <v>-649.3400022538</v>
      </c>
      <c r="N44" s="28">
        <f>SUM(B44:M44)</f>
        <v>-23637.0452458398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-88055.88</v>
      </c>
      <c r="C48" s="28">
        <f aca="true" t="shared" si="16" ref="C48:M48">+C49+C52+C60+C61</f>
        <v>-91889.84</v>
      </c>
      <c r="D48" s="28">
        <f t="shared" si="16"/>
        <v>-60099.72</v>
      </c>
      <c r="E48" s="28">
        <f t="shared" si="16"/>
        <v>-13514.32</v>
      </c>
      <c r="F48" s="28">
        <f t="shared" si="16"/>
        <v>-51042.48</v>
      </c>
      <c r="G48" s="28">
        <f t="shared" si="16"/>
        <v>-95023.58</v>
      </c>
      <c r="H48" s="28">
        <f t="shared" si="16"/>
        <v>-117976.18</v>
      </c>
      <c r="I48" s="28">
        <f t="shared" si="16"/>
        <v>-56935.72</v>
      </c>
      <c r="J48" s="28">
        <f t="shared" si="16"/>
        <v>-75280.72</v>
      </c>
      <c r="K48" s="28">
        <f t="shared" si="16"/>
        <v>-62758.94</v>
      </c>
      <c r="L48" s="28">
        <f t="shared" si="16"/>
        <v>-43093.6</v>
      </c>
      <c r="M48" s="28">
        <f t="shared" si="16"/>
        <v>-26563.86</v>
      </c>
      <c r="N48" s="28">
        <f>+N49+N52+N60+N61</f>
        <v>-782234.84</v>
      </c>
    </row>
    <row r="49" spans="1:14" ht="18.75" customHeight="1">
      <c r="A49" s="17" t="s">
        <v>48</v>
      </c>
      <c r="B49" s="29">
        <f>B50+B51</f>
        <v>-87752</v>
      </c>
      <c r="C49" s="29">
        <f>C50+C51</f>
        <v>-91770</v>
      </c>
      <c r="D49" s="29">
        <f>D50+D51</f>
        <v>-59997</v>
      </c>
      <c r="E49" s="29">
        <f>E50+E51</f>
        <v>-13433</v>
      </c>
      <c r="F49" s="29">
        <f aca="true" t="shared" si="17" ref="F49:M49">F50+F51</f>
        <v>-50974</v>
      </c>
      <c r="G49" s="29">
        <f t="shared" si="17"/>
        <v>-94762.5</v>
      </c>
      <c r="H49" s="29">
        <f t="shared" si="17"/>
        <v>-117736.5</v>
      </c>
      <c r="I49" s="29">
        <f t="shared" si="17"/>
        <v>-56833</v>
      </c>
      <c r="J49" s="29">
        <f t="shared" si="17"/>
        <v>-74536</v>
      </c>
      <c r="K49" s="29">
        <f t="shared" si="17"/>
        <v>-62660.5</v>
      </c>
      <c r="L49" s="29">
        <f t="shared" si="17"/>
        <v>-43008</v>
      </c>
      <c r="M49" s="29">
        <f t="shared" si="17"/>
        <v>-26512.5</v>
      </c>
      <c r="N49" s="28">
        <f aca="true" t="shared" si="18" ref="N49:N61">SUM(B49:M49)</f>
        <v>-779975</v>
      </c>
    </row>
    <row r="50" spans="1:25" ht="18.75" customHeight="1">
      <c r="A50" s="13" t="s">
        <v>49</v>
      </c>
      <c r="B50" s="20">
        <f>ROUND(-B9*$D$3,2)</f>
        <v>-87752</v>
      </c>
      <c r="C50" s="20">
        <f>ROUND(-C9*$D$3,2)</f>
        <v>-91770</v>
      </c>
      <c r="D50" s="20">
        <f>ROUND(-D9*$D$3,2)</f>
        <v>-59997</v>
      </c>
      <c r="E50" s="20">
        <f>ROUND(-E9*$D$3,2)</f>
        <v>-13433</v>
      </c>
      <c r="F50" s="20">
        <f aca="true" t="shared" si="19" ref="F50:M50">ROUND(-F9*$D$3,2)</f>
        <v>-50974</v>
      </c>
      <c r="G50" s="20">
        <f t="shared" si="19"/>
        <v>-94762.5</v>
      </c>
      <c r="H50" s="20">
        <f t="shared" si="19"/>
        <v>-117736.5</v>
      </c>
      <c r="I50" s="20">
        <f t="shared" si="19"/>
        <v>-56833</v>
      </c>
      <c r="J50" s="20">
        <f t="shared" si="19"/>
        <v>-74536</v>
      </c>
      <c r="K50" s="20">
        <f t="shared" si="19"/>
        <v>-62660.5</v>
      </c>
      <c r="L50" s="20">
        <f t="shared" si="19"/>
        <v>-43008</v>
      </c>
      <c r="M50" s="20">
        <f t="shared" si="19"/>
        <v>-26512.5</v>
      </c>
      <c r="N50" s="50">
        <f t="shared" si="18"/>
        <v>-779975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-68.48</v>
      </c>
      <c r="G52" s="29">
        <f t="shared" si="21"/>
        <v>-261.08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-2259.84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902283.0469555308</v>
      </c>
      <c r="C63" s="32">
        <f t="shared" si="22"/>
        <v>630715.128</v>
      </c>
      <c r="D63" s="32">
        <f t="shared" si="22"/>
        <v>612306.9488987991</v>
      </c>
      <c r="E63" s="32">
        <f t="shared" si="22"/>
        <v>150245.17633894418</v>
      </c>
      <c r="F63" s="32">
        <f t="shared" si="22"/>
        <v>593875.7479094153</v>
      </c>
      <c r="G63" s="32">
        <f t="shared" si="22"/>
        <v>738348.139831659</v>
      </c>
      <c r="H63" s="32">
        <f t="shared" si="22"/>
        <v>774721.6697563401</v>
      </c>
      <c r="I63" s="32">
        <f t="shared" si="22"/>
        <v>711177.2460767622</v>
      </c>
      <c r="J63" s="32">
        <f t="shared" si="22"/>
        <v>562199.590883513</v>
      </c>
      <c r="K63" s="32">
        <f t="shared" si="22"/>
        <v>676272.6656675851</v>
      </c>
      <c r="L63" s="32">
        <f t="shared" si="22"/>
        <v>330561.9685996055</v>
      </c>
      <c r="M63" s="32">
        <f t="shared" si="22"/>
        <v>173792.42190559622</v>
      </c>
      <c r="N63" s="32">
        <f>SUM(B63:M63)</f>
        <v>6856499.75082375</v>
      </c>
      <c r="O63"/>
      <c r="P63"/>
      <c r="Q63"/>
      <c r="R63"/>
      <c r="S63"/>
      <c r="T63"/>
      <c r="U63"/>
      <c r="V63"/>
      <c r="W63"/>
      <c r="X63"/>
      <c r="Y63"/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902283.0499999999</v>
      </c>
      <c r="C66" s="39">
        <f aca="true" t="shared" si="23" ref="C66:M66">SUM(C67:C80)</f>
        <v>630715.13</v>
      </c>
      <c r="D66" s="39">
        <f t="shared" si="23"/>
        <v>612306.95</v>
      </c>
      <c r="E66" s="39">
        <f t="shared" si="23"/>
        <v>150245.18</v>
      </c>
      <c r="F66" s="39">
        <f t="shared" si="23"/>
        <v>593875.75</v>
      </c>
      <c r="G66" s="39">
        <f t="shared" si="23"/>
        <v>738348.14</v>
      </c>
      <c r="H66" s="39">
        <f t="shared" si="23"/>
        <v>774721.67</v>
      </c>
      <c r="I66" s="39">
        <f t="shared" si="23"/>
        <v>711177.25</v>
      </c>
      <c r="J66" s="39">
        <f t="shared" si="23"/>
        <v>562199.59</v>
      </c>
      <c r="K66" s="39">
        <f t="shared" si="23"/>
        <v>676272.67</v>
      </c>
      <c r="L66" s="39">
        <f t="shared" si="23"/>
        <v>330561.97</v>
      </c>
      <c r="M66" s="39">
        <f t="shared" si="23"/>
        <v>173792.42</v>
      </c>
      <c r="N66" s="32">
        <f>SUM(N67:N80)</f>
        <v>6856499.77</v>
      </c>
    </row>
    <row r="67" spans="1:14" ht="18.75" customHeight="1">
      <c r="A67" s="17" t="s">
        <v>91</v>
      </c>
      <c r="B67" s="39">
        <v>182616.97</v>
      </c>
      <c r="C67" s="39">
        <v>178123.41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360740.38</v>
      </c>
    </row>
    <row r="68" spans="1:14" ht="18.75" customHeight="1">
      <c r="A68" s="17" t="s">
        <v>92</v>
      </c>
      <c r="B68" s="39">
        <v>719666.08</v>
      </c>
      <c r="C68" s="39">
        <v>452591.72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1172257.7999999998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612306.95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612306.95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150245.18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150245.18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593875.75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593875.75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738348.14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738348.14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592452.06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592452.06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182269.61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182269.61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711177.25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711177.25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562199.59</v>
      </c>
      <c r="K76" s="38">
        <v>0</v>
      </c>
      <c r="L76" s="38">
        <v>0</v>
      </c>
      <c r="M76" s="38">
        <v>0</v>
      </c>
      <c r="N76" s="32">
        <f t="shared" si="24"/>
        <v>562199.59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676272.67</v>
      </c>
      <c r="L77" s="38">
        <v>0</v>
      </c>
      <c r="M77" s="66"/>
      <c r="N77" s="29">
        <f t="shared" si="24"/>
        <v>676272.67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330561.97</v>
      </c>
      <c r="M78" s="38">
        <v>0</v>
      </c>
      <c r="N78" s="32">
        <f t="shared" si="24"/>
        <v>330561.97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173792.42</v>
      </c>
      <c r="N79" s="29">
        <f t="shared" si="24"/>
        <v>173792.42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2.0643356143604934</v>
      </c>
      <c r="C84" s="48">
        <v>2.089157295828182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1.8087812641023815</v>
      </c>
      <c r="C85" s="48">
        <v>1.7329404310468808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1.6752276937234367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2.131230593442622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1.965722678810222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1.5583274802101383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1.8308613014160122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1.7894281449178129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1.7749700542736568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1.9977008053208265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1.908981400929872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2.270868822129203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2.2204324571453484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2015-10-14T12:59:02Z</dcterms:modified>
  <cp:category/>
  <cp:version/>
  <cp:contentType/>
  <cp:contentStatus/>
</cp:coreProperties>
</file>