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<sst xmlns="http://schemas.openxmlformats.org/spreadsheetml/2006/main" count="109" uniqueCount="107">
  <si>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</si>
  <si>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</si>
  <si>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</si>
  <si>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</si>
  <si>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</si>
  <si>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</si>
  <si>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</si>
  <si>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</si>
  <si>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</si>
  <si>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</si>
  <si>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</si>
  <si>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</si>
  <si>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</si>
  <si>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</si>
  <si>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</si>
  <si>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</si>
  <si>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</si>
  <si>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</si>
  <si>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</si>
  <si>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</si>
  <si>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</si>
  <si>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</si>
  <si>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</si>
  <si>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</si>
  <si>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</si>
  <si>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</si>
  <si>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</si>
  <si>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</si>
  <si>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</si>
  <si>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</si>
  <si>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</si>
  <si>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</si>
  <si>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</si>
  <si>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</si>
  <si>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</si>
  <si>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</si>
  <si>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</si>
  <si>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</si>
  <si>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</si>
  <si>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</si>
  <si>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</si>
  <si>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</si>
  <si>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</si>
  <si>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</si>
  <si>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</si>
  <si>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</si>
  <si>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</si>
  <si>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</si>
  <si>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</si>
  <si>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</si>
  <si>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</si>
  <si>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</si>
  <si>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</si>
  <si>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</si>
  <si>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</si>
  <si>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</si>
  <si>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</si>
  <si>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</si>
  <si>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</si>
  <si>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</si>
  <si>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</si>
  <si>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</si>
  <si>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</si>
  <si>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</si>
  <si>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</si>
  <si>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</si>
  <si>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</si>
  <si>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</si>
  <si>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</si>
  <si>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</si>
  <si>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</si>
  <si>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</si>
  <si>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</si>
  <si>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</si>
  <si>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</si>
  <si>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</si>
  <si>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</si>
  <si>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</si>
  <si>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</si>
  <si>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</si>
  <si>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</si>
  <si>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</si>
  <si>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</si>
  <si>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</si>
  <si>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</si>
  <si>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</si>
  <si>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</si>
  <si>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</si>
  <si>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</si>
  <si>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</si>
  <si>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</si>
  <si>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</si>
  <si>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</si>
  <si>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</si>
  <si>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</si>
  <si>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</si>
  <si>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</si>
  <si>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</si>
  <si>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</si>
  <si>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</si>
  <si>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</si>
  <si>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</si>
  <si>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</si>
  <si>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</si>
  <si>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</si>
  <si>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</si>
  <si>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05/10/15 - VENCIMENTO 13/10/15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</si>
</sst>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516779</v>
      </c>
      <c r="C7" s="10">
        <f>C8+C20+C24</f>
        <v>381768</v>
      </c>
      <c r="D7" s="10">
        <f>D8+D20+D24</f>
        <v>382697</v>
      </c>
      <c r="E7" s="10">
        <f>E8+E20+E24</f>
        <v>71984</v>
      </c>
      <c r="F7" s="10">
        <f aca="true" t="shared" si="0" ref="F7:M7">F8+F20+F24</f>
        <v>301223</v>
      </c>
      <c r="G7" s="10">
        <f t="shared" si="0"/>
        <v>511881</v>
      </c>
      <c r="H7" s="10">
        <f t="shared" si="0"/>
        <v>476968</v>
      </c>
      <c r="I7" s="10">
        <f t="shared" si="0"/>
        <v>417590</v>
      </c>
      <c r="J7" s="10">
        <f t="shared" si="0"/>
        <v>311028</v>
      </c>
      <c r="K7" s="10">
        <f t="shared" si="0"/>
        <v>374952</v>
      </c>
      <c r="L7" s="10">
        <f t="shared" si="0"/>
        <v>161240</v>
      </c>
      <c r="M7" s="10">
        <f t="shared" si="0"/>
        <v>87472</v>
      </c>
      <c r="N7" s="10">
        <f>+N8+N20+N24</f>
        <v>3995582</v>
      </c>
    </row>
    <row r="8" spans="1:14" ht="18.75" customHeight="1">
      <c r="A8" s="11" t="s">
        <v>27</v>
      </c>
      <c r="B8" s="12">
        <f>+B9+B12+B16</f>
        <v>306124</v>
      </c>
      <c r="C8" s="12">
        <f>+C9+C12+C16</f>
        <v>236092</v>
      </c>
      <c r="D8" s="12">
        <f>+D9+D12+D16</f>
        <v>250351</v>
      </c>
      <c r="E8" s="12">
        <f>+E9+E12+E16</f>
        <v>44847</v>
      </c>
      <c r="F8" s="12">
        <f aca="true" t="shared" si="1" ref="F8:M8">+F9+F12+F16</f>
        <v>189207</v>
      </c>
      <c r="G8" s="12">
        <f t="shared" si="1"/>
        <v>320611</v>
      </c>
      <c r="H8" s="12">
        <f t="shared" si="1"/>
        <v>286397</v>
      </c>
      <c r="I8" s="12">
        <f t="shared" si="1"/>
        <v>257757</v>
      </c>
      <c r="J8" s="12">
        <f t="shared" si="1"/>
        <v>192761</v>
      </c>
      <c r="K8" s="12">
        <f t="shared" si="1"/>
        <v>219350</v>
      </c>
      <c r="L8" s="12">
        <f t="shared" si="1"/>
        <v>101514</v>
      </c>
      <c r="M8" s="12">
        <f t="shared" si="1"/>
        <v>56888</v>
      </c>
      <c r="N8" s="12">
        <f>SUM(B8:M8)</f>
        <v>2461899</v>
      </c>
    </row>
    <row r="9" spans="1:14" ht="18.75" customHeight="1">
      <c r="A9" s="13" t="s">
        <v>4</v>
      </c>
      <c r="B9" s="14">
        <v>24619</v>
      </c>
      <c r="C9" s="14">
        <v>26138</v>
      </c>
      <c r="D9" s="14">
        <v>17573</v>
      </c>
      <c r="E9" s="14">
        <v>3853</v>
      </c>
      <c r="F9" s="14">
        <v>14046</v>
      </c>
      <c r="G9" s="14">
        <v>26917</v>
      </c>
      <c r="H9" s="14">
        <v>32526</v>
      </c>
      <c r="I9" s="14">
        <v>16135</v>
      </c>
      <c r="J9" s="14">
        <v>21184</v>
      </c>
      <c r="K9" s="14">
        <v>17104</v>
      </c>
      <c r="L9" s="14">
        <v>12157</v>
      </c>
      <c r="M9" s="14">
        <v>7044</v>
      </c>
      <c r="N9" s="12">
        <f aca="true" t="shared" si="2" ref="N9:N19">SUM(B9:M9)</f>
        <v>219296</v>
      </c>
    </row>
    <row r="10" spans="1:14" ht="18.75" customHeight="1">
      <c r="A10" s="15" t="s">
        <v>5</v>
      </c>
      <c r="B10" s="14">
        <f>+B9-B11</f>
        <v>24619</v>
      </c>
      <c r="C10" s="14">
        <f>+C9-C11</f>
        <v>26138</v>
      </c>
      <c r="D10" s="14">
        <f>+D9-D11</f>
        <v>17573</v>
      </c>
      <c r="E10" s="14">
        <f>+E9-E11</f>
        <v>3853</v>
      </c>
      <c r="F10" s="14">
        <f aca="true" t="shared" si="3" ref="F10:M10">+F9-F11</f>
        <v>14046</v>
      </c>
      <c r="G10" s="14">
        <f t="shared" si="3"/>
        <v>26917</v>
      </c>
      <c r="H10" s="14">
        <f t="shared" si="3"/>
        <v>32526</v>
      </c>
      <c r="I10" s="14">
        <f t="shared" si="3"/>
        <v>16135</v>
      </c>
      <c r="J10" s="14">
        <f t="shared" si="3"/>
        <v>21184</v>
      </c>
      <c r="K10" s="14">
        <f t="shared" si="3"/>
        <v>17104</v>
      </c>
      <c r="L10" s="14">
        <f t="shared" si="3"/>
        <v>12157</v>
      </c>
      <c r="M10" s="14">
        <f t="shared" si="3"/>
        <v>7044</v>
      </c>
      <c r="N10" s="12">
        <f t="shared" si="2"/>
        <v>219296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198017</v>
      </c>
      <c r="C12" s="14">
        <f>C13+C14+C15</f>
        <v>152735</v>
      </c>
      <c r="D12" s="14">
        <f>D13+D14+D15</f>
        <v>179097</v>
      </c>
      <c r="E12" s="14">
        <f>E13+E14+E15</f>
        <v>30732</v>
      </c>
      <c r="F12" s="14">
        <f aca="true" t="shared" si="4" ref="F12:M12">F13+F14+F15</f>
        <v>125497</v>
      </c>
      <c r="G12" s="14">
        <f t="shared" si="4"/>
        <v>219144</v>
      </c>
      <c r="H12" s="14">
        <f t="shared" si="4"/>
        <v>191484</v>
      </c>
      <c r="I12" s="14">
        <f t="shared" si="4"/>
        <v>182529</v>
      </c>
      <c r="J12" s="14">
        <f t="shared" si="4"/>
        <v>129653</v>
      </c>
      <c r="K12" s="14">
        <f t="shared" si="4"/>
        <v>148014</v>
      </c>
      <c r="L12" s="14">
        <f t="shared" si="4"/>
        <v>70603</v>
      </c>
      <c r="M12" s="14">
        <f t="shared" si="4"/>
        <v>39818</v>
      </c>
      <c r="N12" s="12">
        <f t="shared" si="2"/>
        <v>1667323</v>
      </c>
    </row>
    <row r="13" spans="1:14" ht="18.75" customHeight="1">
      <c r="A13" s="15" t="s">
        <v>7</v>
      </c>
      <c r="B13" s="14">
        <v>92843</v>
      </c>
      <c r="C13" s="14">
        <v>71899</v>
      </c>
      <c r="D13" s="14">
        <v>82672</v>
      </c>
      <c r="E13" s="14">
        <v>14301</v>
      </c>
      <c r="F13" s="14">
        <v>57352</v>
      </c>
      <c r="G13" s="14">
        <v>101954</v>
      </c>
      <c r="H13" s="14">
        <v>93926</v>
      </c>
      <c r="I13" s="14">
        <v>89083</v>
      </c>
      <c r="J13" s="14">
        <v>60513</v>
      </c>
      <c r="K13" s="14">
        <v>70004</v>
      </c>
      <c r="L13" s="14">
        <v>33359</v>
      </c>
      <c r="M13" s="14">
        <v>18138</v>
      </c>
      <c r="N13" s="12">
        <f t="shared" si="2"/>
        <v>786044</v>
      </c>
    </row>
    <row r="14" spans="1:14" ht="18.75" customHeight="1">
      <c r="A14" s="15" t="s">
        <v>8</v>
      </c>
      <c r="B14" s="14">
        <v>97069</v>
      </c>
      <c r="C14" s="14">
        <v>71318</v>
      </c>
      <c r="D14" s="14">
        <v>89910</v>
      </c>
      <c r="E14" s="14">
        <v>14739</v>
      </c>
      <c r="F14" s="14">
        <v>61243</v>
      </c>
      <c r="G14" s="14">
        <v>103219</v>
      </c>
      <c r="H14" s="14">
        <v>87628</v>
      </c>
      <c r="I14" s="14">
        <v>87799</v>
      </c>
      <c r="J14" s="14">
        <v>63222</v>
      </c>
      <c r="K14" s="14">
        <v>72521</v>
      </c>
      <c r="L14" s="14">
        <v>34219</v>
      </c>
      <c r="M14" s="14">
        <v>20243</v>
      </c>
      <c r="N14" s="12">
        <f t="shared" si="2"/>
        <v>803130</v>
      </c>
    </row>
    <row r="15" spans="1:14" ht="18.75" customHeight="1">
      <c r="A15" s="15" t="s">
        <v>9</v>
      </c>
      <c r="B15" s="14">
        <v>8105</v>
      </c>
      <c r="C15" s="14">
        <v>9518</v>
      </c>
      <c r="D15" s="14">
        <v>6515</v>
      </c>
      <c r="E15" s="14">
        <v>1692</v>
      </c>
      <c r="F15" s="14">
        <v>6902</v>
      </c>
      <c r="G15" s="14">
        <v>13971</v>
      </c>
      <c r="H15" s="14">
        <v>9930</v>
      </c>
      <c r="I15" s="14">
        <v>5647</v>
      </c>
      <c r="J15" s="14">
        <v>5918</v>
      </c>
      <c r="K15" s="14">
        <v>5489</v>
      </c>
      <c r="L15" s="14">
        <v>3025</v>
      </c>
      <c r="M15" s="14">
        <v>1437</v>
      </c>
      <c r="N15" s="12">
        <f t="shared" si="2"/>
        <v>78149</v>
      </c>
    </row>
    <row r="16" spans="1:14" ht="18.75" customHeight="1">
      <c r="A16" s="16" t="s">
        <v>26</v>
      </c>
      <c r="B16" s="14">
        <f>B17+B18+B19</f>
        <v>83488</v>
      </c>
      <c r="C16" s="14">
        <f>C17+C18+C19</f>
        <v>57219</v>
      </c>
      <c r="D16" s="14">
        <f>D17+D18+D19</f>
        <v>53681</v>
      </c>
      <c r="E16" s="14">
        <f>E17+E18+E19</f>
        <v>10262</v>
      </c>
      <c r="F16" s="14">
        <f aca="true" t="shared" si="5" ref="F16:M16">F17+F18+F19</f>
        <v>49664</v>
      </c>
      <c r="G16" s="14">
        <f t="shared" si="5"/>
        <v>74550</v>
      </c>
      <c r="H16" s="14">
        <f t="shared" si="5"/>
        <v>62387</v>
      </c>
      <c r="I16" s="14">
        <f t="shared" si="5"/>
        <v>59093</v>
      </c>
      <c r="J16" s="14">
        <f t="shared" si="5"/>
        <v>41924</v>
      </c>
      <c r="K16" s="14">
        <f t="shared" si="5"/>
        <v>54232</v>
      </c>
      <c r="L16" s="14">
        <f t="shared" si="5"/>
        <v>18754</v>
      </c>
      <c r="M16" s="14">
        <f t="shared" si="5"/>
        <v>10026</v>
      </c>
      <c r="N16" s="12">
        <f t="shared" si="2"/>
        <v>575280</v>
      </c>
    </row>
    <row r="17" spans="1:14" ht="18.75" customHeight="1">
      <c r="A17" s="15" t="s">
        <v>23</v>
      </c>
      <c r="B17" s="14">
        <v>8868</v>
      </c>
      <c r="C17" s="14">
        <v>6626</v>
      </c>
      <c r="D17" s="14">
        <v>5989</v>
      </c>
      <c r="E17" s="14">
        <v>1215</v>
      </c>
      <c r="F17" s="14">
        <v>5199</v>
      </c>
      <c r="G17" s="14">
        <v>9702</v>
      </c>
      <c r="H17" s="14">
        <v>8233</v>
      </c>
      <c r="I17" s="14">
        <v>7791</v>
      </c>
      <c r="J17" s="14">
        <v>5649</v>
      </c>
      <c r="K17" s="14">
        <v>6820</v>
      </c>
      <c r="L17" s="14">
        <v>2713</v>
      </c>
      <c r="M17" s="14">
        <v>1226</v>
      </c>
      <c r="N17" s="12">
        <f t="shared" si="2"/>
        <v>70031</v>
      </c>
    </row>
    <row r="18" spans="1:14" ht="18.75" customHeight="1">
      <c r="A18" s="15" t="s">
        <v>24</v>
      </c>
      <c r="B18" s="14">
        <v>3426</v>
      </c>
      <c r="C18" s="14">
        <v>1686</v>
      </c>
      <c r="D18" s="14">
        <v>3448</v>
      </c>
      <c r="E18" s="14">
        <v>456</v>
      </c>
      <c r="F18" s="14">
        <v>2029</v>
      </c>
      <c r="G18" s="14">
        <v>3132</v>
      </c>
      <c r="H18" s="14">
        <v>3318</v>
      </c>
      <c r="I18" s="14">
        <v>3489</v>
      </c>
      <c r="J18" s="14">
        <v>2158</v>
      </c>
      <c r="K18" s="14">
        <v>3566</v>
      </c>
      <c r="L18" s="14">
        <v>1144</v>
      </c>
      <c r="M18" s="14">
        <v>577</v>
      </c>
      <c r="N18" s="12">
        <f t="shared" si="2"/>
        <v>28429</v>
      </c>
    </row>
    <row r="19" spans="1:14" ht="18.75" customHeight="1">
      <c r="A19" s="15" t="s">
        <v>25</v>
      </c>
      <c r="B19" s="14">
        <v>71194</v>
      </c>
      <c r="C19" s="14">
        <v>48907</v>
      </c>
      <c r="D19" s="14">
        <v>44244</v>
      </c>
      <c r="E19" s="14">
        <v>8591</v>
      </c>
      <c r="F19" s="14">
        <v>42436</v>
      </c>
      <c r="G19" s="14">
        <v>61716</v>
      </c>
      <c r="H19" s="14">
        <v>50836</v>
      </c>
      <c r="I19" s="14">
        <v>47813</v>
      </c>
      <c r="J19" s="14">
        <v>34117</v>
      </c>
      <c r="K19" s="14">
        <v>43846</v>
      </c>
      <c r="L19" s="14">
        <v>14897</v>
      </c>
      <c r="M19" s="14">
        <v>8223</v>
      </c>
      <c r="N19" s="12">
        <f t="shared" si="2"/>
        <v>476820</v>
      </c>
    </row>
    <row r="20" spans="1:14" ht="18.75" customHeight="1">
      <c r="A20" s="17" t="s">
        <v>10</v>
      </c>
      <c r="B20" s="18">
        <f>B21+B22+B23</f>
        <v>144817</v>
      </c>
      <c r="C20" s="18">
        <f>C21+C22+C23</f>
        <v>90294</v>
      </c>
      <c r="D20" s="18">
        <f>D21+D22+D23</f>
        <v>81497</v>
      </c>
      <c r="E20" s="18">
        <f>E21+E22+E23</f>
        <v>15258</v>
      </c>
      <c r="F20" s="18">
        <f aca="true" t="shared" si="6" ref="F20:M20">F21+F22+F23</f>
        <v>64926</v>
      </c>
      <c r="G20" s="18">
        <f t="shared" si="6"/>
        <v>113034</v>
      </c>
      <c r="H20" s="18">
        <f t="shared" si="6"/>
        <v>120914</v>
      </c>
      <c r="I20" s="18">
        <f t="shared" si="6"/>
        <v>112522</v>
      </c>
      <c r="J20" s="18">
        <f t="shared" si="6"/>
        <v>76408</v>
      </c>
      <c r="K20" s="18">
        <f t="shared" si="6"/>
        <v>116468</v>
      </c>
      <c r="L20" s="18">
        <f t="shared" si="6"/>
        <v>46353</v>
      </c>
      <c r="M20" s="18">
        <f t="shared" si="6"/>
        <v>24516</v>
      </c>
      <c r="N20" s="12">
        <f aca="true" t="shared" si="7" ref="N20:N26">SUM(B20:M20)</f>
        <v>1007007</v>
      </c>
    </row>
    <row r="21" spans="1:14" ht="18.75" customHeight="1">
      <c r="A21" s="13" t="s">
        <v>11</v>
      </c>
      <c r="B21" s="14">
        <v>74064</v>
      </c>
      <c r="C21" s="14">
        <v>48839</v>
      </c>
      <c r="D21" s="14">
        <v>42808</v>
      </c>
      <c r="E21" s="14">
        <v>8088</v>
      </c>
      <c r="F21" s="14">
        <v>33428</v>
      </c>
      <c r="G21" s="14">
        <v>60087</v>
      </c>
      <c r="H21" s="14">
        <v>67204</v>
      </c>
      <c r="I21" s="14">
        <v>60972</v>
      </c>
      <c r="J21" s="14">
        <v>40365</v>
      </c>
      <c r="K21" s="14">
        <v>60864</v>
      </c>
      <c r="L21" s="14">
        <v>24604</v>
      </c>
      <c r="M21" s="14">
        <v>12594</v>
      </c>
      <c r="N21" s="12">
        <f t="shared" si="7"/>
        <v>533917</v>
      </c>
    </row>
    <row r="22" spans="1:14" ht="18.75" customHeight="1">
      <c r="A22" s="13" t="s">
        <v>12</v>
      </c>
      <c r="B22" s="14">
        <v>66333</v>
      </c>
      <c r="C22" s="14">
        <v>37670</v>
      </c>
      <c r="D22" s="14">
        <v>36202</v>
      </c>
      <c r="E22" s="14">
        <v>6531</v>
      </c>
      <c r="F22" s="14">
        <v>28845</v>
      </c>
      <c r="G22" s="14">
        <v>47730</v>
      </c>
      <c r="H22" s="14">
        <v>49616</v>
      </c>
      <c r="I22" s="14">
        <v>48440</v>
      </c>
      <c r="J22" s="14">
        <v>33504</v>
      </c>
      <c r="K22" s="14">
        <v>52407</v>
      </c>
      <c r="L22" s="14">
        <v>20350</v>
      </c>
      <c r="M22" s="14">
        <v>11281</v>
      </c>
      <c r="N22" s="12">
        <f t="shared" si="7"/>
        <v>438909</v>
      </c>
    </row>
    <row r="23" spans="1:14" ht="18.75" customHeight="1">
      <c r="A23" s="13" t="s">
        <v>13</v>
      </c>
      <c r="B23" s="14">
        <v>4420</v>
      </c>
      <c r="C23" s="14">
        <v>3785</v>
      </c>
      <c r="D23" s="14">
        <v>2487</v>
      </c>
      <c r="E23" s="14">
        <v>639</v>
      </c>
      <c r="F23" s="14">
        <v>2653</v>
      </c>
      <c r="G23" s="14">
        <v>5217</v>
      </c>
      <c r="H23" s="14">
        <v>4094</v>
      </c>
      <c r="I23" s="14">
        <v>3110</v>
      </c>
      <c r="J23" s="14">
        <v>2539</v>
      </c>
      <c r="K23" s="14">
        <v>3197</v>
      </c>
      <c r="L23" s="14">
        <v>1399</v>
      </c>
      <c r="M23" s="14">
        <v>641</v>
      </c>
      <c r="N23" s="12">
        <f t="shared" si="7"/>
        <v>34181</v>
      </c>
    </row>
    <row r="24" spans="1:14" ht="18.75" customHeight="1">
      <c r="A24" s="17" t="s">
        <v>14</v>
      </c>
      <c r="B24" s="14">
        <f>B25+B26</f>
        <v>65838</v>
      </c>
      <c r="C24" s="14">
        <f>C25+C26</f>
        <v>55382</v>
      </c>
      <c r="D24" s="14">
        <f>D25+D26</f>
        <v>50849</v>
      </c>
      <c r="E24" s="14">
        <f>E25+E26</f>
        <v>11879</v>
      </c>
      <c r="F24" s="14">
        <f aca="true" t="shared" si="8" ref="F24:M24">F25+F26</f>
        <v>47090</v>
      </c>
      <c r="G24" s="14">
        <f t="shared" si="8"/>
        <v>78236</v>
      </c>
      <c r="H24" s="14">
        <f t="shared" si="8"/>
        <v>69657</v>
      </c>
      <c r="I24" s="14">
        <f t="shared" si="8"/>
        <v>47311</v>
      </c>
      <c r="J24" s="14">
        <f t="shared" si="8"/>
        <v>41859</v>
      </c>
      <c r="K24" s="14">
        <f t="shared" si="8"/>
        <v>39134</v>
      </c>
      <c r="L24" s="14">
        <f t="shared" si="8"/>
        <v>13373</v>
      </c>
      <c r="M24" s="14">
        <f t="shared" si="8"/>
        <v>6068</v>
      </c>
      <c r="N24" s="12">
        <f t="shared" si="7"/>
        <v>526676</v>
      </c>
    </row>
    <row r="25" spans="1:14" ht="18.75" customHeight="1">
      <c r="A25" s="13" t="s">
        <v>15</v>
      </c>
      <c r="B25" s="14">
        <v>42136</v>
      </c>
      <c r="C25" s="14">
        <v>35444</v>
      </c>
      <c r="D25" s="14">
        <v>32543</v>
      </c>
      <c r="E25" s="14">
        <v>7603</v>
      </c>
      <c r="F25" s="14">
        <v>30138</v>
      </c>
      <c r="G25" s="14">
        <v>50071</v>
      </c>
      <c r="H25" s="14">
        <v>44580</v>
      </c>
      <c r="I25" s="14">
        <v>30279</v>
      </c>
      <c r="J25" s="14">
        <v>26790</v>
      </c>
      <c r="K25" s="14">
        <v>25046</v>
      </c>
      <c r="L25" s="14">
        <v>8559</v>
      </c>
      <c r="M25" s="14">
        <v>3884</v>
      </c>
      <c r="N25" s="12">
        <f t="shared" si="7"/>
        <v>337073</v>
      </c>
    </row>
    <row r="26" spans="1:14" ht="18.75" customHeight="1">
      <c r="A26" s="13" t="s">
        <v>16</v>
      </c>
      <c r="B26" s="14">
        <v>23702</v>
      </c>
      <c r="C26" s="14">
        <v>19938</v>
      </c>
      <c r="D26" s="14">
        <v>18306</v>
      </c>
      <c r="E26" s="14">
        <v>4276</v>
      </c>
      <c r="F26" s="14">
        <v>16952</v>
      </c>
      <c r="G26" s="14">
        <v>28165</v>
      </c>
      <c r="H26" s="14">
        <v>25077</v>
      </c>
      <c r="I26" s="14">
        <v>17032</v>
      </c>
      <c r="J26" s="14">
        <v>15069</v>
      </c>
      <c r="K26" s="14">
        <v>14088</v>
      </c>
      <c r="L26" s="14">
        <v>4814</v>
      </c>
      <c r="M26" s="14">
        <v>2184</v>
      </c>
      <c r="N26" s="12">
        <f t="shared" si="7"/>
        <v>189603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0.9844010259704825</v>
      </c>
      <c r="C32" s="23">
        <f aca="true" t="shared" si="9" ref="C32:M32">(((+C$8+C$20)*C$29)+(C$24*C$30))/C$7</f>
        <v>1</v>
      </c>
      <c r="D32" s="23">
        <f t="shared" si="9"/>
        <v>0.9930621376702718</v>
      </c>
      <c r="E32" s="23">
        <f t="shared" si="9"/>
        <v>0.9865997346632586</v>
      </c>
      <c r="F32" s="23">
        <f t="shared" si="9"/>
        <v>0.9989838591342626</v>
      </c>
      <c r="G32" s="23">
        <f t="shared" si="9"/>
        <v>0.9988842664603687</v>
      </c>
      <c r="H32" s="23">
        <f t="shared" si="9"/>
        <v>1</v>
      </c>
      <c r="I32" s="23">
        <f t="shared" si="9"/>
        <v>0.9986291264158624</v>
      </c>
      <c r="J32" s="23">
        <f t="shared" si="9"/>
        <v>0.9979812589220263</v>
      </c>
      <c r="K32" s="23">
        <f t="shared" si="9"/>
        <v>0.997348984403337</v>
      </c>
      <c r="L32" s="23">
        <f t="shared" si="9"/>
        <v>0.9989632690399404</v>
      </c>
      <c r="M32" s="23">
        <f t="shared" si="9"/>
        <v>0.9945821428571429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1.8548084131335834</v>
      </c>
      <c r="C35" s="26">
        <f>C32*C34</f>
        <v>1.8205</v>
      </c>
      <c r="D35" s="26">
        <f>D32*D34</f>
        <v>1.6751965200359817</v>
      </c>
      <c r="E35" s="26">
        <f>E32*E34</f>
        <v>2.129082227403312</v>
      </c>
      <c r="F35" s="26">
        <f aca="true" t="shared" si="10" ref="F35:M35">F32*F34</f>
        <v>1.9655007428466615</v>
      </c>
      <c r="G35" s="26">
        <f t="shared" si="10"/>
        <v>1.5584592325314672</v>
      </c>
      <c r="H35" s="26">
        <f t="shared" si="10"/>
        <v>1.8205</v>
      </c>
      <c r="I35" s="26">
        <f t="shared" si="10"/>
        <v>1.7747636834662706</v>
      </c>
      <c r="J35" s="26">
        <f t="shared" si="10"/>
        <v>1.9974594897324356</v>
      </c>
      <c r="K35" s="26">
        <f t="shared" si="10"/>
        <v>1.9086267514526658</v>
      </c>
      <c r="L35" s="26">
        <f t="shared" si="10"/>
        <v>2.2705436142008804</v>
      </c>
      <c r="M35" s="26">
        <f t="shared" si="10"/>
        <v>2.2194100517857143</v>
      </c>
      <c r="N35" s="27"/>
    </row>
    <row r="36" spans="1:14" ht="18.75" customHeight="1">
      <c r="A36" s="57" t="s">
        <v>43</v>
      </c>
      <c r="B36" s="26">
        <v>-0.0059216222</v>
      </c>
      <c r="C36" s="26">
        <v>-0.006</v>
      </c>
      <c r="D36" s="26">
        <v>-0.0055005396</v>
      </c>
      <c r="E36" s="26">
        <v>-0.0061974883</v>
      </c>
      <c r="F36" s="26">
        <v>-0.0062131378</v>
      </c>
      <c r="G36" s="26">
        <v>-0.0047302205</v>
      </c>
      <c r="H36" s="26">
        <v>-0.00536363</v>
      </c>
      <c r="I36" s="26">
        <v>-0.0056804042</v>
      </c>
      <c r="J36" s="26">
        <v>-0.0047357473</v>
      </c>
      <c r="K36" s="26">
        <v>-0.0062336779</v>
      </c>
      <c r="L36" s="26">
        <v>-0.0073609526</v>
      </c>
      <c r="M36" s="26">
        <v>-0.0071951024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958628.7869318663</v>
      </c>
      <c r="C42" s="65">
        <f aca="true" t="shared" si="12" ref="C42:M42">C43+C44+C45+C46</f>
        <v>695213.276</v>
      </c>
      <c r="D42" s="65">
        <f t="shared" si="12"/>
        <v>650513.0626249089</v>
      </c>
      <c r="E42" s="65">
        <f t="shared" si="12"/>
        <v>153460.0150596128</v>
      </c>
      <c r="F42" s="65">
        <f t="shared" si="12"/>
        <v>592296.8102549704</v>
      </c>
      <c r="G42" s="65">
        <f t="shared" si="12"/>
        <v>797781.0804076794</v>
      </c>
      <c r="H42" s="65">
        <f t="shared" si="12"/>
        <v>868531.1241261599</v>
      </c>
      <c r="I42" s="65">
        <f t="shared" si="12"/>
        <v>741298.0865888019</v>
      </c>
      <c r="J42" s="65">
        <f t="shared" si="12"/>
        <v>621372.2001612756</v>
      </c>
      <c r="K42" s="65">
        <f t="shared" si="12"/>
        <v>715908.3277147191</v>
      </c>
      <c r="L42" s="65">
        <f t="shared" si="12"/>
        <v>366186.7323565259</v>
      </c>
      <c r="M42" s="65">
        <f t="shared" si="12"/>
        <v>194217.3460526672</v>
      </c>
      <c r="N42" s="65">
        <f>N43+N44+N45+N46</f>
        <v>7355406.8482791865</v>
      </c>
    </row>
    <row r="43" spans="1:14" ht="18.75" customHeight="1">
      <c r="A43" s="62" t="s">
        <v>86</v>
      </c>
      <c r="B43" s="59">
        <f aca="true" t="shared" si="13" ref="B43:H43">B35*B7</f>
        <v>958526.03693076</v>
      </c>
      <c r="C43" s="59">
        <f t="shared" si="13"/>
        <v>695008.644</v>
      </c>
      <c r="D43" s="59">
        <f t="shared" si="13"/>
        <v>641092.68262821</v>
      </c>
      <c r="E43" s="59">
        <f t="shared" si="13"/>
        <v>153259.8550574</v>
      </c>
      <c r="F43" s="59">
        <f t="shared" si="13"/>
        <v>592054.0302624999</v>
      </c>
      <c r="G43" s="59">
        <f t="shared" si="13"/>
        <v>797745.6704074399</v>
      </c>
      <c r="H43" s="59">
        <f t="shared" si="13"/>
        <v>868320.244</v>
      </c>
      <c r="I43" s="59">
        <f>I35*I7</f>
        <v>741123.56657868</v>
      </c>
      <c r="J43" s="59">
        <f>J35*J7</f>
        <v>621265.8301725</v>
      </c>
      <c r="K43" s="59">
        <f>K35*K7</f>
        <v>715643.4177106799</v>
      </c>
      <c r="L43" s="59">
        <f>L35*L7</f>
        <v>366102.45235374995</v>
      </c>
      <c r="M43" s="59">
        <f>M35*M7</f>
        <v>194136.2360498</v>
      </c>
      <c r="N43" s="61">
        <f>SUM(B43:M43)</f>
        <v>7344278.666151719</v>
      </c>
    </row>
    <row r="44" spans="1:14" ht="18.75" customHeight="1">
      <c r="A44" s="62" t="s">
        <v>87</v>
      </c>
      <c r="B44" s="59">
        <f aca="true" t="shared" si="14" ref="B44:M44">B36*B7</f>
        <v>-3060.1699988938</v>
      </c>
      <c r="C44" s="59">
        <f t="shared" si="14"/>
        <v>-2290.608</v>
      </c>
      <c r="D44" s="59">
        <f t="shared" si="14"/>
        <v>-2105.0400033011997</v>
      </c>
      <c r="E44" s="59">
        <f t="shared" si="14"/>
        <v>-446.11999778719996</v>
      </c>
      <c r="F44" s="59">
        <f t="shared" si="14"/>
        <v>-1871.5400075293999</v>
      </c>
      <c r="G44" s="59">
        <f t="shared" si="14"/>
        <v>-2421.3099997605</v>
      </c>
      <c r="H44" s="59">
        <f t="shared" si="14"/>
        <v>-2558.27987384</v>
      </c>
      <c r="I44" s="59">
        <f t="shared" si="14"/>
        <v>-2372.079989878</v>
      </c>
      <c r="J44" s="59">
        <f t="shared" si="14"/>
        <v>-1472.9500112244</v>
      </c>
      <c r="K44" s="59">
        <f t="shared" si="14"/>
        <v>-2337.3299959608</v>
      </c>
      <c r="L44" s="59">
        <f t="shared" si="14"/>
        <v>-1186.879997224</v>
      </c>
      <c r="M44" s="59">
        <f t="shared" si="14"/>
        <v>-629.3699971328</v>
      </c>
      <c r="N44" s="28">
        <f>SUM(B44:M44)</f>
        <v>-22751.6778725321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-86470.38</v>
      </c>
      <c r="C48" s="28">
        <f aca="true" t="shared" si="16" ref="C48:M48">+C49+C52+C60+C61</f>
        <v>-91602.84</v>
      </c>
      <c r="D48" s="28">
        <f t="shared" si="16"/>
        <v>-61608.22</v>
      </c>
      <c r="E48" s="28">
        <f t="shared" si="16"/>
        <v>166433.18</v>
      </c>
      <c r="F48" s="28">
        <f t="shared" si="16"/>
        <v>-43965.08</v>
      </c>
      <c r="G48" s="28">
        <f t="shared" si="16"/>
        <v>-89206.18</v>
      </c>
      <c r="H48" s="28">
        <f t="shared" si="16"/>
        <v>-114080.68</v>
      </c>
      <c r="I48" s="28">
        <f t="shared" si="16"/>
        <v>-56575.22</v>
      </c>
      <c r="J48" s="28">
        <f t="shared" si="16"/>
        <v>-74888.72</v>
      </c>
      <c r="K48" s="28">
        <f t="shared" si="16"/>
        <v>-59962.44</v>
      </c>
      <c r="L48" s="28">
        <f t="shared" si="16"/>
        <v>-42635.1</v>
      </c>
      <c r="M48" s="28">
        <f t="shared" si="16"/>
        <v>-24705.36</v>
      </c>
      <c r="N48" s="28">
        <f>+N49+N52+N60+N61</f>
        <v>-579267.04</v>
      </c>
    </row>
    <row r="49" spans="1:14" ht="18.75" customHeight="1">
      <c r="A49" s="17" t="s">
        <v>48</v>
      </c>
      <c r="B49" s="29">
        <f>B50+B51</f>
        <v>-86166.5</v>
      </c>
      <c r="C49" s="29">
        <f>C50+C51</f>
        <v>-91483</v>
      </c>
      <c r="D49" s="29">
        <f>D50+D51</f>
        <v>-61505.5</v>
      </c>
      <c r="E49" s="29">
        <f>E50+E51</f>
        <v>-13485.5</v>
      </c>
      <c r="F49" s="29">
        <f aca="true" t="shared" si="17" ref="F49:M49">F50+F51</f>
        <v>-49161</v>
      </c>
      <c r="G49" s="29">
        <f t="shared" si="17"/>
        <v>-94209.5</v>
      </c>
      <c r="H49" s="29">
        <f t="shared" si="17"/>
        <v>-113841</v>
      </c>
      <c r="I49" s="29">
        <f t="shared" si="17"/>
        <v>-56472.5</v>
      </c>
      <c r="J49" s="29">
        <f t="shared" si="17"/>
        <v>-74144</v>
      </c>
      <c r="K49" s="29">
        <f t="shared" si="17"/>
        <v>-59864</v>
      </c>
      <c r="L49" s="29">
        <f t="shared" si="17"/>
        <v>-42549.5</v>
      </c>
      <c r="M49" s="29">
        <f t="shared" si="17"/>
        <v>-24654</v>
      </c>
      <c r="N49" s="28">
        <f aca="true" t="shared" si="18" ref="N49:N61">SUM(B49:M49)</f>
        <v>-767536</v>
      </c>
    </row>
    <row r="50" spans="1:14" ht="18.75" customHeight="1">
      <c r="A50" s="13" t="s">
        <v>49</v>
      </c>
      <c r="B50" s="20">
        <f>ROUND(-B9*$D$3,2)</f>
        <v>-86166.5</v>
      </c>
      <c r="C50" s="20">
        <f>ROUND(-C9*$D$3,2)</f>
        <v>-91483</v>
      </c>
      <c r="D50" s="20">
        <f>ROUND(-D9*$D$3,2)</f>
        <v>-61505.5</v>
      </c>
      <c r="E50" s="20">
        <f>ROUND(-E9*$D$3,2)</f>
        <v>-13485.5</v>
      </c>
      <c r="F50" s="20">
        <f aca="true" t="shared" si="19" ref="F50:M50">ROUND(-F9*$D$3,2)</f>
        <v>-49161</v>
      </c>
      <c r="G50" s="20">
        <f t="shared" si="19"/>
        <v>-94209.5</v>
      </c>
      <c r="H50" s="20">
        <f t="shared" si="19"/>
        <v>-113841</v>
      </c>
      <c r="I50" s="20">
        <f t="shared" si="19"/>
        <v>-56472.5</v>
      </c>
      <c r="J50" s="20">
        <f t="shared" si="19"/>
        <v>-74144</v>
      </c>
      <c r="K50" s="20">
        <f t="shared" si="19"/>
        <v>-59864</v>
      </c>
      <c r="L50" s="20">
        <f t="shared" si="19"/>
        <v>-42549.5</v>
      </c>
      <c r="M50" s="20">
        <f t="shared" si="19"/>
        <v>-24654</v>
      </c>
      <c r="N50" s="50">
        <f t="shared" si="18"/>
        <v>-767536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179918.68</v>
      </c>
      <c r="F52" s="29">
        <f t="shared" si="21"/>
        <v>5195.92</v>
      </c>
      <c r="G52" s="29">
        <f t="shared" si="21"/>
        <v>5003.32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188268.96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180000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180000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5195.92</v>
      </c>
      <c r="G59" s="27">
        <v>5003.32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8268.96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872158.4069318663</v>
      </c>
      <c r="C63" s="32">
        <f t="shared" si="22"/>
        <v>603610.436</v>
      </c>
      <c r="D63" s="32">
        <f t="shared" si="22"/>
        <v>588904.8426249089</v>
      </c>
      <c r="E63" s="32">
        <f t="shared" si="22"/>
        <v>319893.1950596128</v>
      </c>
      <c r="F63" s="32">
        <f t="shared" si="22"/>
        <v>548331.7302549705</v>
      </c>
      <c r="G63" s="32">
        <f t="shared" si="22"/>
        <v>708574.9004076794</v>
      </c>
      <c r="H63" s="32">
        <f t="shared" si="22"/>
        <v>754450.4441261599</v>
      </c>
      <c r="I63" s="32">
        <f t="shared" si="22"/>
        <v>684722.866588802</v>
      </c>
      <c r="J63" s="32">
        <f t="shared" si="22"/>
        <v>546483.4801612756</v>
      </c>
      <c r="K63" s="32">
        <f t="shared" si="22"/>
        <v>655945.8877147192</v>
      </c>
      <c r="L63" s="32">
        <f t="shared" si="22"/>
        <v>323551.6323565259</v>
      </c>
      <c r="M63" s="32">
        <f t="shared" si="22"/>
        <v>169511.9860526672</v>
      </c>
      <c r="N63" s="32">
        <f>SUM(B63:M63)</f>
        <v>6776139.808279188</v>
      </c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872158.4</v>
      </c>
      <c r="C66" s="39">
        <f aca="true" t="shared" si="23" ref="C66:M66">SUM(C67:C80)</f>
        <v>603610.4199999999</v>
      </c>
      <c r="D66" s="39">
        <f t="shared" si="23"/>
        <v>588904.84</v>
      </c>
      <c r="E66" s="39">
        <f t="shared" si="23"/>
        <v>319893.2</v>
      </c>
      <c r="F66" s="39">
        <f t="shared" si="23"/>
        <v>548331.73</v>
      </c>
      <c r="G66" s="39">
        <f t="shared" si="23"/>
        <v>708574.9</v>
      </c>
      <c r="H66" s="39">
        <f t="shared" si="23"/>
        <v>754450.44</v>
      </c>
      <c r="I66" s="39">
        <f t="shared" si="23"/>
        <v>684722.87</v>
      </c>
      <c r="J66" s="39">
        <f t="shared" si="23"/>
        <v>546483.48</v>
      </c>
      <c r="K66" s="39">
        <f t="shared" si="23"/>
        <v>655945.89</v>
      </c>
      <c r="L66" s="39">
        <f t="shared" si="23"/>
        <v>323551.63</v>
      </c>
      <c r="M66" s="39">
        <f t="shared" si="23"/>
        <v>169511.99</v>
      </c>
      <c r="N66" s="32">
        <f>SUM(N67:N80)</f>
        <v>6776139.789999999</v>
      </c>
    </row>
    <row r="67" spans="1:14" ht="18.75" customHeight="1">
      <c r="A67" s="17" t="s">
        <v>91</v>
      </c>
      <c r="B67" s="39">
        <v>176960.85</v>
      </c>
      <c r="C67" s="39">
        <v>170837.36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347798.20999999996</v>
      </c>
    </row>
    <row r="68" spans="1:14" ht="18.75" customHeight="1">
      <c r="A68" s="17" t="s">
        <v>92</v>
      </c>
      <c r="B68" s="39">
        <v>695197.55</v>
      </c>
      <c r="C68" s="39">
        <v>432773.06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1127970.61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588904.84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588904.84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319893.2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319893.2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548331.73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548331.73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708574.9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708574.9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578126.69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578126.69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176323.75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176323.75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684722.87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684722.87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546483.48</v>
      </c>
      <c r="K76" s="38">
        <v>0</v>
      </c>
      <c r="L76" s="38">
        <v>0</v>
      </c>
      <c r="M76" s="38">
        <v>0</v>
      </c>
      <c r="N76" s="32">
        <f t="shared" si="24"/>
        <v>546483.48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655945.89</v>
      </c>
      <c r="L77" s="38">
        <v>0</v>
      </c>
      <c r="M77" s="66"/>
      <c r="N77" s="29">
        <f t="shared" si="24"/>
        <v>655945.89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323551.63</v>
      </c>
      <c r="M78" s="38">
        <v>0</v>
      </c>
      <c r="N78" s="32">
        <f t="shared" si="24"/>
        <v>323551.63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169511.99</v>
      </c>
      <c r="N79" s="29">
        <f t="shared" si="24"/>
        <v>169511.99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2.064122364220705</v>
      </c>
      <c r="C84" s="48">
        <v>2.0888036567393633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1.8089709862360808</v>
      </c>
      <c r="C85" s="48">
        <v>1.7331749350319534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1.6753326068009649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2.1318628453491444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1.966306723772655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1.5585284087662552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1.8309609713852502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1.7896036885742475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1.7751816053756122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1.9978014846292795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1.9093332685642939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2.27106631330021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2.2203373199728738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2015-10-09T19:34:00Z</dcterms:modified>
  <cp:category/>
  <cp:version/>
  <cp:contentType/>
  <cp:contentStatus/>
</cp:coreProperties>
</file>