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<sst xmlns="http://schemas.openxmlformats.org/spreadsheetml/2006/main" count="109" uniqueCount="107">
  <si>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</si>
  <si>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</si>
  <si>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</si>
  <si>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</si>
  <si>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</si>
  <si>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</si>
  <si>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</si>
  <si>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</si>
  <si>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</si>
  <si>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</si>
  <si>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</si>
  <si>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</si>
  <si>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</si>
  <si>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</si>
  <si>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</si>
  <si>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</si>
  <si>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</si>
  <si>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</si>
  <si>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</si>
  <si>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</si>
  <si>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</si>
  <si>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</si>
  <si>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</si>
  <si>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</si>
  <si>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</si>
  <si>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</si>
  <si>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</si>
  <si>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</si>
  <si>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</si>
  <si>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</si>
  <si>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</si>
  <si>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</si>
  <si>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</si>
  <si>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</si>
  <si>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</si>
  <si>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</si>
  <si>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</si>
  <si>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</si>
  <si>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</si>
  <si>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</si>
  <si>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</si>
  <si>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</si>
  <si>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</si>
  <si>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</si>
  <si>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</si>
  <si>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</si>
  <si>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</si>
  <si>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</si>
  <si>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</si>
  <si>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</si>
  <si>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</si>
  <si>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</si>
  <si>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</si>
  <si>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</si>
  <si>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</si>
  <si>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</si>
  <si>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</si>
  <si>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</si>
  <si>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</si>
  <si>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</si>
  <si>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</si>
  <si>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</si>
  <si>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</si>
  <si>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</si>
  <si>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</si>
  <si>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</si>
  <si>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</si>
  <si>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</si>
  <si>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</si>
  <si>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</si>
  <si>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</si>
  <si>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</si>
  <si>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</si>
  <si>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</si>
  <si>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</si>
  <si>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</si>
  <si>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</si>
  <si>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</si>
  <si>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</si>
  <si>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</si>
  <si>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</si>
  <si>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</si>
  <si>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</si>
  <si>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</si>
  <si>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</si>
  <si>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</si>
  <si>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</si>
  <si>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</si>
  <si>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</si>
  <si>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</si>
  <si>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</si>
  <si>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</si>
  <si>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</si>
  <si>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</si>
  <si>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</si>
  <si>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</si>
  <si>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</si>
  <si>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</si>
  <si>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</si>
  <si>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</si>
  <si>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</si>
  <si>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</si>
  <si>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</si>
  <si>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</si>
  <si>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</si>
  <si>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</si>
  <si>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04/10/15 - VENCIMENTO 09/10/15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</si>
</sst>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218547</v>
      </c>
      <c r="C7" s="10">
        <f>C8+C20+C24</f>
        <v>146986</v>
      </c>
      <c r="D7" s="10">
        <f>D8+D20+D24</f>
        <v>171094</v>
      </c>
      <c r="E7" s="10">
        <f>E8+E20+E24</f>
        <v>29603</v>
      </c>
      <c r="F7" s="10">
        <f aca="true" t="shared" si="0" ref="F7:M7">F8+F20+F24</f>
        <v>128164</v>
      </c>
      <c r="G7" s="10">
        <f t="shared" si="0"/>
        <v>199768</v>
      </c>
      <c r="H7" s="10">
        <f t="shared" si="0"/>
        <v>184189</v>
      </c>
      <c r="I7" s="10">
        <f t="shared" si="0"/>
        <v>194711</v>
      </c>
      <c r="J7" s="10">
        <f t="shared" si="0"/>
        <v>142416</v>
      </c>
      <c r="K7" s="10">
        <f t="shared" si="0"/>
        <v>190196</v>
      </c>
      <c r="L7" s="10">
        <f t="shared" si="0"/>
        <v>62445</v>
      </c>
      <c r="M7" s="10">
        <f t="shared" si="0"/>
        <v>29539</v>
      </c>
      <c r="N7" s="10">
        <f>+N8+N20+N24</f>
        <v>1697658</v>
      </c>
    </row>
    <row r="8" spans="1:14" ht="18.75" customHeight="1">
      <c r="A8" s="11" t="s">
        <v>27</v>
      </c>
      <c r="B8" s="12">
        <f>+B9+B12+B16</f>
        <v>128170</v>
      </c>
      <c r="C8" s="12">
        <f>+C9+C12+C16</f>
        <v>89985</v>
      </c>
      <c r="D8" s="12">
        <f>+D9+D12+D16</f>
        <v>105403</v>
      </c>
      <c r="E8" s="12">
        <f>+E9+E12+E16</f>
        <v>17941</v>
      </c>
      <c r="F8" s="12">
        <f aca="true" t="shared" si="1" ref="F8:M8">+F9+F12+F16</f>
        <v>78183</v>
      </c>
      <c r="G8" s="12">
        <f t="shared" si="1"/>
        <v>125076</v>
      </c>
      <c r="H8" s="12">
        <f t="shared" si="1"/>
        <v>114287</v>
      </c>
      <c r="I8" s="12">
        <f t="shared" si="1"/>
        <v>116798</v>
      </c>
      <c r="J8" s="12">
        <f t="shared" si="1"/>
        <v>87277</v>
      </c>
      <c r="K8" s="12">
        <f t="shared" si="1"/>
        <v>111653</v>
      </c>
      <c r="L8" s="12">
        <f t="shared" si="1"/>
        <v>38730</v>
      </c>
      <c r="M8" s="12">
        <f t="shared" si="1"/>
        <v>19355</v>
      </c>
      <c r="N8" s="12">
        <f>SUM(B8:M8)</f>
        <v>1032858</v>
      </c>
    </row>
    <row r="9" spans="1:14" ht="18.75" customHeight="1">
      <c r="A9" s="13" t="s">
        <v>4</v>
      </c>
      <c r="B9" s="14">
        <v>15967</v>
      </c>
      <c r="C9" s="14">
        <v>15420</v>
      </c>
      <c r="D9" s="14">
        <v>12345</v>
      </c>
      <c r="E9" s="14">
        <v>2193</v>
      </c>
      <c r="F9" s="14">
        <v>9548</v>
      </c>
      <c r="G9" s="14">
        <v>17468</v>
      </c>
      <c r="H9" s="14">
        <v>19648</v>
      </c>
      <c r="I9" s="14">
        <v>11132</v>
      </c>
      <c r="J9" s="14">
        <v>13549</v>
      </c>
      <c r="K9" s="14">
        <v>12342</v>
      </c>
      <c r="L9" s="14">
        <v>6082</v>
      </c>
      <c r="M9" s="14">
        <v>2861</v>
      </c>
      <c r="N9" s="12">
        <f aca="true" t="shared" si="2" ref="N9:N19">SUM(B9:M9)</f>
        <v>138555</v>
      </c>
    </row>
    <row r="10" spans="1:14" ht="18.75" customHeight="1">
      <c r="A10" s="15" t="s">
        <v>5</v>
      </c>
      <c r="B10" s="14">
        <f>+B9-B11</f>
        <v>15967</v>
      </c>
      <c r="C10" s="14">
        <f>+C9-C11</f>
        <v>15420</v>
      </c>
      <c r="D10" s="14">
        <f>+D9-D11</f>
        <v>12345</v>
      </c>
      <c r="E10" s="14">
        <f>+E9-E11</f>
        <v>2193</v>
      </c>
      <c r="F10" s="14">
        <f aca="true" t="shared" si="3" ref="F10:M10">+F9-F11</f>
        <v>9548</v>
      </c>
      <c r="G10" s="14">
        <f t="shared" si="3"/>
        <v>17468</v>
      </c>
      <c r="H10" s="14">
        <f t="shared" si="3"/>
        <v>19648</v>
      </c>
      <c r="I10" s="14">
        <f t="shared" si="3"/>
        <v>11132</v>
      </c>
      <c r="J10" s="14">
        <f t="shared" si="3"/>
        <v>13549</v>
      </c>
      <c r="K10" s="14">
        <f t="shared" si="3"/>
        <v>12342</v>
      </c>
      <c r="L10" s="14">
        <f t="shared" si="3"/>
        <v>6082</v>
      </c>
      <c r="M10" s="14">
        <f t="shared" si="3"/>
        <v>2861</v>
      </c>
      <c r="N10" s="12">
        <f t="shared" si="2"/>
        <v>138555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80712</v>
      </c>
      <c r="C12" s="14">
        <f>C13+C14+C15</f>
        <v>55173</v>
      </c>
      <c r="D12" s="14">
        <f>D13+D14+D15</f>
        <v>71932</v>
      </c>
      <c r="E12" s="14">
        <f>E13+E14+E15</f>
        <v>11945</v>
      </c>
      <c r="F12" s="14">
        <f aca="true" t="shared" si="4" ref="F12:M12">F13+F14+F15</f>
        <v>51130</v>
      </c>
      <c r="G12" s="14">
        <f t="shared" si="4"/>
        <v>81877</v>
      </c>
      <c r="H12" s="14">
        <f t="shared" si="4"/>
        <v>73124</v>
      </c>
      <c r="I12" s="14">
        <f t="shared" si="4"/>
        <v>80726</v>
      </c>
      <c r="J12" s="14">
        <f t="shared" si="4"/>
        <v>56279</v>
      </c>
      <c r="K12" s="14">
        <f t="shared" si="4"/>
        <v>76125</v>
      </c>
      <c r="L12" s="14">
        <f t="shared" si="4"/>
        <v>26296</v>
      </c>
      <c r="M12" s="14">
        <f t="shared" si="4"/>
        <v>13630</v>
      </c>
      <c r="N12" s="12">
        <f t="shared" si="2"/>
        <v>678949</v>
      </c>
    </row>
    <row r="13" spans="1:14" ht="18.75" customHeight="1">
      <c r="A13" s="15" t="s">
        <v>7</v>
      </c>
      <c r="B13" s="14">
        <v>37506</v>
      </c>
      <c r="C13" s="14">
        <v>26948</v>
      </c>
      <c r="D13" s="14">
        <v>33012</v>
      </c>
      <c r="E13" s="14">
        <v>5478</v>
      </c>
      <c r="F13" s="14">
        <v>24755</v>
      </c>
      <c r="G13" s="14">
        <v>40038</v>
      </c>
      <c r="H13" s="14">
        <v>36807</v>
      </c>
      <c r="I13" s="14">
        <v>38865</v>
      </c>
      <c r="J13" s="14">
        <v>25526</v>
      </c>
      <c r="K13" s="14">
        <v>34289</v>
      </c>
      <c r="L13" s="14">
        <v>11614</v>
      </c>
      <c r="M13" s="14">
        <v>5776</v>
      </c>
      <c r="N13" s="12">
        <f t="shared" si="2"/>
        <v>320614</v>
      </c>
    </row>
    <row r="14" spans="1:14" ht="18.75" customHeight="1">
      <c r="A14" s="15" t="s">
        <v>8</v>
      </c>
      <c r="B14" s="14">
        <v>41084</v>
      </c>
      <c r="C14" s="14">
        <v>26070</v>
      </c>
      <c r="D14" s="14">
        <v>37109</v>
      </c>
      <c r="E14" s="14">
        <v>6004</v>
      </c>
      <c r="F14" s="14">
        <v>24499</v>
      </c>
      <c r="G14" s="14">
        <v>38339</v>
      </c>
      <c r="H14" s="14">
        <v>33951</v>
      </c>
      <c r="I14" s="14">
        <v>40114</v>
      </c>
      <c r="J14" s="14">
        <v>29037</v>
      </c>
      <c r="K14" s="14">
        <v>40069</v>
      </c>
      <c r="L14" s="14">
        <v>14012</v>
      </c>
      <c r="M14" s="14">
        <v>7515</v>
      </c>
      <c r="N14" s="12">
        <f t="shared" si="2"/>
        <v>337803</v>
      </c>
    </row>
    <row r="15" spans="1:14" ht="18.75" customHeight="1">
      <c r="A15" s="15" t="s">
        <v>9</v>
      </c>
      <c r="B15" s="14">
        <v>2122</v>
      </c>
      <c r="C15" s="14">
        <v>2155</v>
      </c>
      <c r="D15" s="14">
        <v>1811</v>
      </c>
      <c r="E15" s="14">
        <v>463</v>
      </c>
      <c r="F15" s="14">
        <v>1876</v>
      </c>
      <c r="G15" s="14">
        <v>3500</v>
      </c>
      <c r="H15" s="14">
        <v>2366</v>
      </c>
      <c r="I15" s="14">
        <v>1747</v>
      </c>
      <c r="J15" s="14">
        <v>1716</v>
      </c>
      <c r="K15" s="14">
        <v>1767</v>
      </c>
      <c r="L15" s="14">
        <v>670</v>
      </c>
      <c r="M15" s="14">
        <v>339</v>
      </c>
      <c r="N15" s="12">
        <f t="shared" si="2"/>
        <v>20532</v>
      </c>
    </row>
    <row r="16" spans="1:14" ht="18.75" customHeight="1">
      <c r="A16" s="16" t="s">
        <v>26</v>
      </c>
      <c r="B16" s="14">
        <f>B17+B18+B19</f>
        <v>31491</v>
      </c>
      <c r="C16" s="14">
        <f>C17+C18+C19</f>
        <v>19392</v>
      </c>
      <c r="D16" s="14">
        <f>D17+D18+D19</f>
        <v>21126</v>
      </c>
      <c r="E16" s="14">
        <f>E17+E18+E19</f>
        <v>3803</v>
      </c>
      <c r="F16" s="14">
        <f aca="true" t="shared" si="5" ref="F16:M16">F17+F18+F19</f>
        <v>17505</v>
      </c>
      <c r="G16" s="14">
        <f t="shared" si="5"/>
        <v>25731</v>
      </c>
      <c r="H16" s="14">
        <f t="shared" si="5"/>
        <v>21515</v>
      </c>
      <c r="I16" s="14">
        <f t="shared" si="5"/>
        <v>24940</v>
      </c>
      <c r="J16" s="14">
        <f t="shared" si="5"/>
        <v>17449</v>
      </c>
      <c r="K16" s="14">
        <f t="shared" si="5"/>
        <v>23186</v>
      </c>
      <c r="L16" s="14">
        <f t="shared" si="5"/>
        <v>6352</v>
      </c>
      <c r="M16" s="14">
        <f t="shared" si="5"/>
        <v>2864</v>
      </c>
      <c r="N16" s="12">
        <f t="shared" si="2"/>
        <v>215354</v>
      </c>
    </row>
    <row r="17" spans="1:14" ht="18.75" customHeight="1">
      <c r="A17" s="15" t="s">
        <v>23</v>
      </c>
      <c r="B17" s="14">
        <v>4701</v>
      </c>
      <c r="C17" s="14">
        <v>3130</v>
      </c>
      <c r="D17" s="14">
        <v>3042</v>
      </c>
      <c r="E17" s="14">
        <v>707</v>
      </c>
      <c r="F17" s="14">
        <v>2729</v>
      </c>
      <c r="G17" s="14">
        <v>4154</v>
      </c>
      <c r="H17" s="14">
        <v>3585</v>
      </c>
      <c r="I17" s="14">
        <v>4381</v>
      </c>
      <c r="J17" s="14">
        <v>3112</v>
      </c>
      <c r="K17" s="14">
        <v>4221</v>
      </c>
      <c r="L17" s="14">
        <v>1104</v>
      </c>
      <c r="M17" s="14">
        <v>503</v>
      </c>
      <c r="N17" s="12">
        <f t="shared" si="2"/>
        <v>35369</v>
      </c>
    </row>
    <row r="18" spans="1:14" ht="18.75" customHeight="1">
      <c r="A18" s="15" t="s">
        <v>24</v>
      </c>
      <c r="B18" s="14">
        <v>1510</v>
      </c>
      <c r="C18" s="14">
        <v>794</v>
      </c>
      <c r="D18" s="14">
        <v>1538</v>
      </c>
      <c r="E18" s="14">
        <v>232</v>
      </c>
      <c r="F18" s="14">
        <v>1038</v>
      </c>
      <c r="G18" s="14">
        <v>1277</v>
      </c>
      <c r="H18" s="14">
        <v>1390</v>
      </c>
      <c r="I18" s="14">
        <v>1750</v>
      </c>
      <c r="J18" s="14">
        <v>1190</v>
      </c>
      <c r="K18" s="14">
        <v>2205</v>
      </c>
      <c r="L18" s="14">
        <v>519</v>
      </c>
      <c r="M18" s="14">
        <v>245</v>
      </c>
      <c r="N18" s="12">
        <f t="shared" si="2"/>
        <v>13688</v>
      </c>
    </row>
    <row r="19" spans="1:14" ht="18.75" customHeight="1">
      <c r="A19" s="15" t="s">
        <v>25</v>
      </c>
      <c r="B19" s="14">
        <v>25280</v>
      </c>
      <c r="C19" s="14">
        <v>15468</v>
      </c>
      <c r="D19" s="14">
        <v>16546</v>
      </c>
      <c r="E19" s="14">
        <v>2864</v>
      </c>
      <c r="F19" s="14">
        <v>13738</v>
      </c>
      <c r="G19" s="14">
        <v>20300</v>
      </c>
      <c r="H19" s="14">
        <v>16540</v>
      </c>
      <c r="I19" s="14">
        <v>18809</v>
      </c>
      <c r="J19" s="14">
        <v>13147</v>
      </c>
      <c r="K19" s="14">
        <v>16760</v>
      </c>
      <c r="L19" s="14">
        <v>4729</v>
      </c>
      <c r="M19" s="14">
        <v>2116</v>
      </c>
      <c r="N19" s="12">
        <f t="shared" si="2"/>
        <v>166297</v>
      </c>
    </row>
    <row r="20" spans="1:14" ht="18.75" customHeight="1">
      <c r="A20" s="17" t="s">
        <v>10</v>
      </c>
      <c r="B20" s="18">
        <f>B21+B22+B23</f>
        <v>58269</v>
      </c>
      <c r="C20" s="18">
        <f>C21+C22+C23</f>
        <v>32930</v>
      </c>
      <c r="D20" s="18">
        <f>D21+D22+D23</f>
        <v>39711</v>
      </c>
      <c r="E20" s="18">
        <f>E21+E22+E23</f>
        <v>6419</v>
      </c>
      <c r="F20" s="18">
        <f aca="true" t="shared" si="6" ref="F20:M20">F21+F22+F23</f>
        <v>27601</v>
      </c>
      <c r="G20" s="18">
        <f t="shared" si="6"/>
        <v>40757</v>
      </c>
      <c r="H20" s="18">
        <f t="shared" si="6"/>
        <v>40051</v>
      </c>
      <c r="I20" s="18">
        <f t="shared" si="6"/>
        <v>53582</v>
      </c>
      <c r="J20" s="18">
        <f t="shared" si="6"/>
        <v>33873</v>
      </c>
      <c r="K20" s="18">
        <f t="shared" si="6"/>
        <v>58030</v>
      </c>
      <c r="L20" s="18">
        <f t="shared" si="6"/>
        <v>17396</v>
      </c>
      <c r="M20" s="18">
        <f t="shared" si="6"/>
        <v>8045</v>
      </c>
      <c r="N20" s="12">
        <f aca="true" t="shared" si="7" ref="N20:N26">SUM(B20:M20)</f>
        <v>416664</v>
      </c>
    </row>
    <row r="21" spans="1:14" ht="18.75" customHeight="1">
      <c r="A21" s="13" t="s">
        <v>11</v>
      </c>
      <c r="B21" s="14">
        <v>30767</v>
      </c>
      <c r="C21" s="14">
        <v>19205</v>
      </c>
      <c r="D21" s="14">
        <v>20121</v>
      </c>
      <c r="E21" s="14">
        <v>3387</v>
      </c>
      <c r="F21" s="14">
        <v>13924</v>
      </c>
      <c r="G21" s="14">
        <v>20752</v>
      </c>
      <c r="H21" s="14">
        <v>21794</v>
      </c>
      <c r="I21" s="14">
        <v>28657</v>
      </c>
      <c r="J21" s="14">
        <v>17967</v>
      </c>
      <c r="K21" s="14">
        <v>29384</v>
      </c>
      <c r="L21" s="14">
        <v>9221</v>
      </c>
      <c r="M21" s="14">
        <v>3983</v>
      </c>
      <c r="N21" s="12">
        <f t="shared" si="7"/>
        <v>219162</v>
      </c>
    </row>
    <row r="22" spans="1:14" ht="18.75" customHeight="1">
      <c r="A22" s="13" t="s">
        <v>12</v>
      </c>
      <c r="B22" s="14">
        <v>26347</v>
      </c>
      <c r="C22" s="14">
        <v>12869</v>
      </c>
      <c r="D22" s="14">
        <v>18840</v>
      </c>
      <c r="E22" s="14">
        <v>2864</v>
      </c>
      <c r="F22" s="14">
        <v>12848</v>
      </c>
      <c r="G22" s="14">
        <v>18690</v>
      </c>
      <c r="H22" s="14">
        <v>17335</v>
      </c>
      <c r="I22" s="14">
        <v>24069</v>
      </c>
      <c r="J22" s="14">
        <v>15236</v>
      </c>
      <c r="K22" s="14">
        <v>27642</v>
      </c>
      <c r="L22" s="14">
        <v>7834</v>
      </c>
      <c r="M22" s="14">
        <v>3916</v>
      </c>
      <c r="N22" s="12">
        <f t="shared" si="7"/>
        <v>188490</v>
      </c>
    </row>
    <row r="23" spans="1:14" ht="18.75" customHeight="1">
      <c r="A23" s="13" t="s">
        <v>13</v>
      </c>
      <c r="B23" s="14">
        <v>1155</v>
      </c>
      <c r="C23" s="14">
        <v>856</v>
      </c>
      <c r="D23" s="14">
        <v>750</v>
      </c>
      <c r="E23" s="14">
        <v>168</v>
      </c>
      <c r="F23" s="14">
        <v>829</v>
      </c>
      <c r="G23" s="14">
        <v>1315</v>
      </c>
      <c r="H23" s="14">
        <v>922</v>
      </c>
      <c r="I23" s="14">
        <v>856</v>
      </c>
      <c r="J23" s="14">
        <v>670</v>
      </c>
      <c r="K23" s="14">
        <v>1004</v>
      </c>
      <c r="L23" s="14">
        <v>341</v>
      </c>
      <c r="M23" s="14">
        <v>146</v>
      </c>
      <c r="N23" s="12">
        <f t="shared" si="7"/>
        <v>9012</v>
      </c>
    </row>
    <row r="24" spans="1:14" ht="18.75" customHeight="1">
      <c r="A24" s="17" t="s">
        <v>14</v>
      </c>
      <c r="B24" s="14">
        <f>B25+B26</f>
        <v>32108</v>
      </c>
      <c r="C24" s="14">
        <f>C25+C26</f>
        <v>24071</v>
      </c>
      <c r="D24" s="14">
        <f>D25+D26</f>
        <v>25980</v>
      </c>
      <c r="E24" s="14">
        <f>E25+E26</f>
        <v>5243</v>
      </c>
      <c r="F24" s="14">
        <f aca="true" t="shared" si="8" ref="F24:M24">F25+F26</f>
        <v>22380</v>
      </c>
      <c r="G24" s="14">
        <f t="shared" si="8"/>
        <v>33935</v>
      </c>
      <c r="H24" s="14">
        <f t="shared" si="8"/>
        <v>29851</v>
      </c>
      <c r="I24" s="14">
        <f t="shared" si="8"/>
        <v>24331</v>
      </c>
      <c r="J24" s="14">
        <f t="shared" si="8"/>
        <v>21266</v>
      </c>
      <c r="K24" s="14">
        <f t="shared" si="8"/>
        <v>20513</v>
      </c>
      <c r="L24" s="14">
        <f t="shared" si="8"/>
        <v>6319</v>
      </c>
      <c r="M24" s="14">
        <f t="shared" si="8"/>
        <v>2139</v>
      </c>
      <c r="N24" s="12">
        <f t="shared" si="7"/>
        <v>248136</v>
      </c>
    </row>
    <row r="25" spans="1:14" ht="18.75" customHeight="1">
      <c r="A25" s="13" t="s">
        <v>15</v>
      </c>
      <c r="B25" s="14">
        <v>20549</v>
      </c>
      <c r="C25" s="14">
        <v>15405</v>
      </c>
      <c r="D25" s="14">
        <v>16627</v>
      </c>
      <c r="E25" s="14">
        <v>3356</v>
      </c>
      <c r="F25" s="14">
        <v>14323</v>
      </c>
      <c r="G25" s="14">
        <v>21718</v>
      </c>
      <c r="H25" s="14">
        <v>19105</v>
      </c>
      <c r="I25" s="14">
        <v>15572</v>
      </c>
      <c r="J25" s="14">
        <v>13610</v>
      </c>
      <c r="K25" s="14">
        <v>13128</v>
      </c>
      <c r="L25" s="14">
        <v>4044</v>
      </c>
      <c r="M25" s="14">
        <v>1369</v>
      </c>
      <c r="N25" s="12">
        <f t="shared" si="7"/>
        <v>158806</v>
      </c>
    </row>
    <row r="26" spans="1:14" ht="18.75" customHeight="1">
      <c r="A26" s="13" t="s">
        <v>16</v>
      </c>
      <c r="B26" s="14">
        <v>11559</v>
      </c>
      <c r="C26" s="14">
        <v>8666</v>
      </c>
      <c r="D26" s="14">
        <v>9353</v>
      </c>
      <c r="E26" s="14">
        <v>1887</v>
      </c>
      <c r="F26" s="14">
        <v>8057</v>
      </c>
      <c r="G26" s="14">
        <v>12217</v>
      </c>
      <c r="H26" s="14">
        <v>10746</v>
      </c>
      <c r="I26" s="14">
        <v>8759</v>
      </c>
      <c r="J26" s="14">
        <v>7656</v>
      </c>
      <c r="K26" s="14">
        <v>7385</v>
      </c>
      <c r="L26" s="14">
        <v>2275</v>
      </c>
      <c r="M26" s="14">
        <v>770</v>
      </c>
      <c r="N26" s="12">
        <f t="shared" si="7"/>
        <v>89330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0.984002918365386</v>
      </c>
      <c r="C32" s="23">
        <f aca="true" t="shared" si="9" ref="C32:M32">(((+C$8+C$20)*C$29)+(C$24*C$30))/C$7</f>
        <v>1</v>
      </c>
      <c r="D32" s="23">
        <f t="shared" si="9"/>
        <v>0.9924283317942184</v>
      </c>
      <c r="E32" s="23">
        <f t="shared" si="9"/>
        <v>0.9867242374083709</v>
      </c>
      <c r="F32" s="23">
        <f t="shared" si="9"/>
        <v>0.9988649698823382</v>
      </c>
      <c r="G32" s="23">
        <f t="shared" si="9"/>
        <v>0.9987599340234672</v>
      </c>
      <c r="H32" s="23">
        <f t="shared" si="9"/>
        <v>1</v>
      </c>
      <c r="I32" s="23">
        <f t="shared" si="9"/>
        <v>0.9984879893791311</v>
      </c>
      <c r="J32" s="23">
        <f t="shared" si="9"/>
        <v>0.9977601533535558</v>
      </c>
      <c r="K32" s="23">
        <f t="shared" si="9"/>
        <v>0.997260561736314</v>
      </c>
      <c r="L32" s="23">
        <f t="shared" si="9"/>
        <v>0.9987350868764512</v>
      </c>
      <c r="M32" s="23">
        <f t="shared" si="9"/>
        <v>0.9943445648126207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1.8540582987840604</v>
      </c>
      <c r="C35" s="26">
        <f>C32*C34</f>
        <v>1.8205</v>
      </c>
      <c r="D35" s="26">
        <f>D32*D34</f>
        <v>1.674127352903667</v>
      </c>
      <c r="E35" s="26">
        <f>E32*E34</f>
        <v>2.1293509043272643</v>
      </c>
      <c r="F35" s="26">
        <f aca="true" t="shared" si="10" ref="F35:M35">F32*F34</f>
        <v>1.9652668282435004</v>
      </c>
      <c r="G35" s="26">
        <f t="shared" si="10"/>
        <v>1.5582652490634135</v>
      </c>
      <c r="H35" s="26">
        <f t="shared" si="10"/>
        <v>1.8205</v>
      </c>
      <c r="I35" s="26">
        <f t="shared" si="10"/>
        <v>1.7745128547245916</v>
      </c>
      <c r="J35" s="26">
        <f t="shared" si="10"/>
        <v>1.9970169469371422</v>
      </c>
      <c r="K35" s="26">
        <f t="shared" si="10"/>
        <v>1.9084575369947843</v>
      </c>
      <c r="L35" s="26">
        <f t="shared" si="10"/>
        <v>2.270024978961486</v>
      </c>
      <c r="M35" s="26">
        <f t="shared" si="10"/>
        <v>2.218879896379363</v>
      </c>
      <c r="N35" s="27"/>
    </row>
    <row r="36" spans="1:14" ht="18.75" customHeight="1">
      <c r="A36" s="57" t="s">
        <v>43</v>
      </c>
      <c r="B36" s="26">
        <v>-0.0059192302</v>
      </c>
      <c r="C36" s="26">
        <v>-0.006</v>
      </c>
      <c r="D36" s="26">
        <v>-0.0054970367</v>
      </c>
      <c r="E36" s="26">
        <v>-0.0061983583</v>
      </c>
      <c r="F36" s="26">
        <v>-0.0061495428</v>
      </c>
      <c r="G36" s="26">
        <v>-0.0046884386</v>
      </c>
      <c r="H36" s="26">
        <v>-0.00536363</v>
      </c>
      <c r="I36" s="26">
        <v>-0.0056795969</v>
      </c>
      <c r="J36" s="26">
        <v>-0.0047347208</v>
      </c>
      <c r="K36" s="26">
        <v>-0.0062330964</v>
      </c>
      <c r="L36" s="26">
        <v>-0.0073592762</v>
      </c>
      <c r="M36" s="26">
        <v>-0.0071932022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646.2800000000001</v>
      </c>
      <c r="F38" s="61">
        <f t="shared" si="11"/>
        <v>2092.92</v>
      </c>
      <c r="G38" s="61">
        <f t="shared" si="11"/>
        <v>2435.32</v>
      </c>
      <c r="H38" s="61">
        <f t="shared" si="11"/>
        <v>2769.1600000000003</v>
      </c>
      <c r="I38" s="61">
        <f t="shared" si="11"/>
        <v>2546.6000000000004</v>
      </c>
      <c r="J38" s="61">
        <f t="shared" si="11"/>
        <v>1579.3200000000002</v>
      </c>
      <c r="K38" s="61">
        <f t="shared" si="11"/>
        <v>2602.2400000000002</v>
      </c>
      <c r="L38" s="61">
        <f t="shared" si="11"/>
        <v>1271.16</v>
      </c>
      <c r="M38" s="61">
        <f t="shared" si="11"/>
        <v>710.48</v>
      </c>
      <c r="N38" s="28">
        <f>SUM(B38:M38)</f>
        <v>24468.760000000002</v>
      </c>
    </row>
    <row r="39" spans="1:14" ht="18.75" customHeight="1">
      <c r="A39" s="57" t="s">
        <v>45</v>
      </c>
      <c r="B39" s="63">
        <v>739</v>
      </c>
      <c r="C39" s="63">
        <v>583</v>
      </c>
      <c r="D39" s="63">
        <v>504</v>
      </c>
      <c r="E39" s="63">
        <v>151</v>
      </c>
      <c r="F39" s="63">
        <v>489</v>
      </c>
      <c r="G39" s="63">
        <v>569</v>
      </c>
      <c r="H39" s="63">
        <v>647</v>
      </c>
      <c r="I39" s="63">
        <v>595</v>
      </c>
      <c r="J39" s="63">
        <v>369</v>
      </c>
      <c r="K39" s="63">
        <v>608</v>
      </c>
      <c r="L39" s="63">
        <v>297</v>
      </c>
      <c r="M39" s="63">
        <v>166</v>
      </c>
      <c r="N39" s="12">
        <f>SUM(B39:M39)</f>
        <v>5717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407068.1690218406</v>
      </c>
      <c r="C42" s="65">
        <f aca="true" t="shared" si="12" ref="C42:M42">C43+C44+C45+C46</f>
        <v>269201.33699999994</v>
      </c>
      <c r="D42" s="65">
        <f t="shared" si="12"/>
        <v>297018.05532055016</v>
      </c>
      <c r="E42" s="65">
        <f t="shared" si="12"/>
        <v>63497.964820045105</v>
      </c>
      <c r="F42" s="65">
        <f t="shared" si="12"/>
        <v>253181.2277715808</v>
      </c>
      <c r="G42" s="65">
        <f t="shared" si="12"/>
        <v>312790.2522726552</v>
      </c>
      <c r="H42" s="65">
        <f t="shared" si="12"/>
        <v>337097.31285392994</v>
      </c>
      <c r="I42" s="65">
        <f t="shared" si="12"/>
        <v>346957.892464284</v>
      </c>
      <c r="J42" s="65">
        <f t="shared" si="12"/>
        <v>285312.18551754724</v>
      </c>
      <c r="K42" s="65">
        <f t="shared" si="12"/>
        <v>364397.7197033656</v>
      </c>
      <c r="L42" s="65">
        <f t="shared" si="12"/>
        <v>142563.31980894099</v>
      </c>
      <c r="M42" s="65">
        <f t="shared" si="12"/>
        <v>66041.49325936422</v>
      </c>
      <c r="N42" s="65">
        <f>N43+N44+N45+N46</f>
        <v>3145126.929814103</v>
      </c>
    </row>
    <row r="43" spans="1:14" ht="18.75" customHeight="1">
      <c r="A43" s="62" t="s">
        <v>86</v>
      </c>
      <c r="B43" s="59">
        <f aca="true" t="shared" si="13" ref="B43:H43">B35*B7</f>
        <v>405198.87902436004</v>
      </c>
      <c r="C43" s="59">
        <f t="shared" si="13"/>
        <v>267588.013</v>
      </c>
      <c r="D43" s="59">
        <f t="shared" si="13"/>
        <v>286433.1453177</v>
      </c>
      <c r="E43" s="59">
        <f t="shared" si="13"/>
        <v>63035.174820800006</v>
      </c>
      <c r="F43" s="59">
        <f t="shared" si="13"/>
        <v>251876.457775</v>
      </c>
      <c r="G43" s="59">
        <f t="shared" si="13"/>
        <v>311291.5322749</v>
      </c>
      <c r="H43" s="59">
        <f t="shared" si="13"/>
        <v>335316.0745</v>
      </c>
      <c r="I43" s="59">
        <f>I35*I7</f>
        <v>345517.17245628</v>
      </c>
      <c r="J43" s="59">
        <f>J35*J7</f>
        <v>284407.16551500006</v>
      </c>
      <c r="K43" s="59">
        <f>K35*K7</f>
        <v>362980.98970626</v>
      </c>
      <c r="L43" s="59">
        <f>L35*L7</f>
        <v>141751.70981124998</v>
      </c>
      <c r="M43" s="59">
        <f>M35*M7</f>
        <v>65543.49325915001</v>
      </c>
      <c r="N43" s="61">
        <f>SUM(B43:M43)</f>
        <v>3120939.8074606997</v>
      </c>
    </row>
    <row r="44" spans="1:14" ht="18.75" customHeight="1">
      <c r="A44" s="62" t="s">
        <v>87</v>
      </c>
      <c r="B44" s="59">
        <f aca="true" t="shared" si="14" ref="B44:M44">B36*B7</f>
        <v>-1293.6300025194</v>
      </c>
      <c r="C44" s="59">
        <f t="shared" si="14"/>
        <v>-881.916</v>
      </c>
      <c r="D44" s="59">
        <f t="shared" si="14"/>
        <v>-940.5099971498</v>
      </c>
      <c r="E44" s="59">
        <f t="shared" si="14"/>
        <v>-183.4900007549</v>
      </c>
      <c r="F44" s="59">
        <f t="shared" si="14"/>
        <v>-788.1500034192001</v>
      </c>
      <c r="G44" s="59">
        <f t="shared" si="14"/>
        <v>-936.6000022448</v>
      </c>
      <c r="H44" s="59">
        <f t="shared" si="14"/>
        <v>-987.9216460700001</v>
      </c>
      <c r="I44" s="59">
        <f t="shared" si="14"/>
        <v>-1105.8799919959001</v>
      </c>
      <c r="J44" s="59">
        <f t="shared" si="14"/>
        <v>-674.2999974528</v>
      </c>
      <c r="K44" s="59">
        <f t="shared" si="14"/>
        <v>-1185.5100028944</v>
      </c>
      <c r="L44" s="59">
        <f t="shared" si="14"/>
        <v>-459.550002309</v>
      </c>
      <c r="M44" s="59">
        <f t="shared" si="14"/>
        <v>-212.4799997858</v>
      </c>
      <c r="N44" s="28">
        <f>SUM(B44:M44)</f>
        <v>-9649.937646596001</v>
      </c>
    </row>
    <row r="45" spans="1:14" ht="18.75" customHeight="1">
      <c r="A45" s="62" t="s">
        <v>47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646.2800000000001</v>
      </c>
      <c r="F45" s="59">
        <f t="shared" si="15"/>
        <v>2092.92</v>
      </c>
      <c r="G45" s="59">
        <f t="shared" si="15"/>
        <v>2435.32</v>
      </c>
      <c r="H45" s="59">
        <f t="shared" si="15"/>
        <v>2769.1600000000003</v>
      </c>
      <c r="I45" s="59">
        <f t="shared" si="15"/>
        <v>2546.6000000000004</v>
      </c>
      <c r="J45" s="59">
        <f t="shared" si="15"/>
        <v>1579.3200000000002</v>
      </c>
      <c r="K45" s="59">
        <f t="shared" si="15"/>
        <v>2602.2400000000002</v>
      </c>
      <c r="L45" s="59">
        <f t="shared" si="15"/>
        <v>1271.16</v>
      </c>
      <c r="M45" s="59">
        <f t="shared" si="15"/>
        <v>710.48</v>
      </c>
      <c r="N45" s="61">
        <f>SUM(B45:M45)</f>
        <v>24468.760000000002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9368.3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-56188.38</v>
      </c>
      <c r="C48" s="28">
        <f aca="true" t="shared" si="16" ref="C48:M48">+C49+C52+C60+C61</f>
        <v>-54089.84</v>
      </c>
      <c r="D48" s="28">
        <f t="shared" si="16"/>
        <v>-43310.22</v>
      </c>
      <c r="E48" s="28">
        <f t="shared" si="16"/>
        <v>-7756.82</v>
      </c>
      <c r="F48" s="28">
        <f t="shared" si="16"/>
        <v>-33507.88</v>
      </c>
      <c r="G48" s="28">
        <f t="shared" si="16"/>
        <v>-61420.48</v>
      </c>
      <c r="H48" s="28">
        <f t="shared" si="16"/>
        <v>-69007.68</v>
      </c>
      <c r="I48" s="28">
        <f t="shared" si="16"/>
        <v>-39064.72</v>
      </c>
      <c r="J48" s="28">
        <f t="shared" si="16"/>
        <v>-48166.22</v>
      </c>
      <c r="K48" s="28">
        <f t="shared" si="16"/>
        <v>-43295.44</v>
      </c>
      <c r="L48" s="28">
        <f t="shared" si="16"/>
        <v>-21372.6</v>
      </c>
      <c r="M48" s="28">
        <f t="shared" si="16"/>
        <v>-10064.86</v>
      </c>
      <c r="N48" s="28">
        <f>+N49+N52+N60+N61</f>
        <v>-487245.14</v>
      </c>
    </row>
    <row r="49" spans="1:14" ht="18.75" customHeight="1">
      <c r="A49" s="17" t="s">
        <v>48</v>
      </c>
      <c r="B49" s="29">
        <f>B50+B51</f>
        <v>-55884.5</v>
      </c>
      <c r="C49" s="29">
        <f>C50+C51</f>
        <v>-53970</v>
      </c>
      <c r="D49" s="29">
        <f>D50+D51</f>
        <v>-43207.5</v>
      </c>
      <c r="E49" s="29">
        <f>E50+E51</f>
        <v>-7675.5</v>
      </c>
      <c r="F49" s="29">
        <f aca="true" t="shared" si="17" ref="F49:M49">F50+F51</f>
        <v>-33418</v>
      </c>
      <c r="G49" s="29">
        <f t="shared" si="17"/>
        <v>-61138</v>
      </c>
      <c r="H49" s="29">
        <f t="shared" si="17"/>
        <v>-68768</v>
      </c>
      <c r="I49" s="29">
        <f t="shared" si="17"/>
        <v>-38962</v>
      </c>
      <c r="J49" s="29">
        <f t="shared" si="17"/>
        <v>-47421.5</v>
      </c>
      <c r="K49" s="29">
        <f t="shared" si="17"/>
        <v>-43197</v>
      </c>
      <c r="L49" s="29">
        <f t="shared" si="17"/>
        <v>-21287</v>
      </c>
      <c r="M49" s="29">
        <f t="shared" si="17"/>
        <v>-10013.5</v>
      </c>
      <c r="N49" s="28">
        <f aca="true" t="shared" si="18" ref="N49:N61">SUM(B49:M49)</f>
        <v>-484942.5</v>
      </c>
    </row>
    <row r="50" spans="1:14" ht="18.75" customHeight="1">
      <c r="A50" s="13" t="s">
        <v>49</v>
      </c>
      <c r="B50" s="20">
        <f>ROUND(-B9*$D$3,2)</f>
        <v>-55884.5</v>
      </c>
      <c r="C50" s="20">
        <f>ROUND(-C9*$D$3,2)</f>
        <v>-53970</v>
      </c>
      <c r="D50" s="20">
        <f>ROUND(-D9*$D$3,2)</f>
        <v>-43207.5</v>
      </c>
      <c r="E50" s="20">
        <f>ROUND(-E9*$D$3,2)</f>
        <v>-7675.5</v>
      </c>
      <c r="F50" s="20">
        <f aca="true" t="shared" si="19" ref="F50:M50">ROUND(-F9*$D$3,2)</f>
        <v>-33418</v>
      </c>
      <c r="G50" s="20">
        <f t="shared" si="19"/>
        <v>-61138</v>
      </c>
      <c r="H50" s="20">
        <f t="shared" si="19"/>
        <v>-68768</v>
      </c>
      <c r="I50" s="20">
        <f t="shared" si="19"/>
        <v>-38962</v>
      </c>
      <c r="J50" s="20">
        <f t="shared" si="19"/>
        <v>-47421.5</v>
      </c>
      <c r="K50" s="20">
        <f t="shared" si="19"/>
        <v>-43197</v>
      </c>
      <c r="L50" s="20">
        <f t="shared" si="19"/>
        <v>-21287</v>
      </c>
      <c r="M50" s="20">
        <f t="shared" si="19"/>
        <v>-10013.5</v>
      </c>
      <c r="N50" s="50">
        <f t="shared" si="18"/>
        <v>-484942.5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-81.32</v>
      </c>
      <c r="F52" s="29">
        <f t="shared" si="21"/>
        <v>-89.88</v>
      </c>
      <c r="G52" s="29">
        <f t="shared" si="21"/>
        <v>-282.48</v>
      </c>
      <c r="H52" s="29">
        <f t="shared" si="21"/>
        <v>-239.68</v>
      </c>
      <c r="I52" s="29">
        <f t="shared" si="21"/>
        <v>-102.72</v>
      </c>
      <c r="J52" s="29">
        <f t="shared" si="21"/>
        <v>-744.72</v>
      </c>
      <c r="K52" s="29">
        <f t="shared" si="21"/>
        <v>-98.44</v>
      </c>
      <c r="L52" s="29">
        <f t="shared" si="21"/>
        <v>-85.6</v>
      </c>
      <c r="M52" s="29">
        <f t="shared" si="21"/>
        <v>-51.36</v>
      </c>
      <c r="N52" s="29">
        <f>SUM(N53:N59)</f>
        <v>-2302.64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-89.88</v>
      </c>
      <c r="G59" s="27">
        <v>-282.48</v>
      </c>
      <c r="H59" s="27">
        <v>-239.68</v>
      </c>
      <c r="I59" s="27">
        <v>-102.72</v>
      </c>
      <c r="J59" s="27">
        <v>-744.72</v>
      </c>
      <c r="K59" s="27">
        <v>-98.44</v>
      </c>
      <c r="L59" s="27">
        <v>-85.6</v>
      </c>
      <c r="M59" s="27">
        <v>-51.36</v>
      </c>
      <c r="N59" s="27">
        <f t="shared" si="18"/>
        <v>-2302.64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350879.7890218406</v>
      </c>
      <c r="C63" s="32">
        <f t="shared" si="22"/>
        <v>215111.49699999994</v>
      </c>
      <c r="D63" s="32">
        <f t="shared" si="22"/>
        <v>253707.83532055016</v>
      </c>
      <c r="E63" s="32">
        <f t="shared" si="22"/>
        <v>55741.144820045105</v>
      </c>
      <c r="F63" s="32">
        <f t="shared" si="22"/>
        <v>219673.3477715808</v>
      </c>
      <c r="G63" s="32">
        <f t="shared" si="22"/>
        <v>251369.7722726552</v>
      </c>
      <c r="H63" s="32">
        <f t="shared" si="22"/>
        <v>268089.63285392994</v>
      </c>
      <c r="I63" s="32">
        <f t="shared" si="22"/>
        <v>307893.172464284</v>
      </c>
      <c r="J63" s="32">
        <f t="shared" si="22"/>
        <v>237145.96551754724</v>
      </c>
      <c r="K63" s="32">
        <f t="shared" si="22"/>
        <v>321102.2797033656</v>
      </c>
      <c r="L63" s="32">
        <f t="shared" si="22"/>
        <v>121190.71980894098</v>
      </c>
      <c r="M63" s="32">
        <f t="shared" si="22"/>
        <v>55976.633259364215</v>
      </c>
      <c r="N63" s="32">
        <f>SUM(B63:M63)</f>
        <v>2657881.789814104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6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  <c r="P65" s="79"/>
    </row>
    <row r="66" spans="1:14" ht="18.75" customHeight="1">
      <c r="A66" s="2" t="s">
        <v>99</v>
      </c>
      <c r="B66" s="39">
        <f>SUM(B67:B80)</f>
        <v>350879.79</v>
      </c>
      <c r="C66" s="39">
        <f aca="true" t="shared" si="23" ref="C66:M66">SUM(C67:C80)</f>
        <v>215111.49</v>
      </c>
      <c r="D66" s="39">
        <f t="shared" si="23"/>
        <v>253707.84</v>
      </c>
      <c r="E66" s="39">
        <f t="shared" si="23"/>
        <v>55741.14</v>
      </c>
      <c r="F66" s="39">
        <f t="shared" si="23"/>
        <v>219673.35</v>
      </c>
      <c r="G66" s="39">
        <f t="shared" si="23"/>
        <v>251369.77</v>
      </c>
      <c r="H66" s="39">
        <f t="shared" si="23"/>
        <v>268089.64</v>
      </c>
      <c r="I66" s="39">
        <f t="shared" si="23"/>
        <v>307893.17</v>
      </c>
      <c r="J66" s="39">
        <f t="shared" si="23"/>
        <v>237145.97</v>
      </c>
      <c r="K66" s="39">
        <f t="shared" si="23"/>
        <v>321102.28</v>
      </c>
      <c r="L66" s="39">
        <f t="shared" si="23"/>
        <v>121190.72</v>
      </c>
      <c r="M66" s="39">
        <f t="shared" si="23"/>
        <v>55976.63</v>
      </c>
      <c r="N66" s="32">
        <f>SUM(N67:N80)</f>
        <v>2657881.7900000005</v>
      </c>
    </row>
    <row r="67" spans="1:14" ht="18.75" customHeight="1">
      <c r="A67" s="17" t="s">
        <v>91</v>
      </c>
      <c r="B67" s="39">
        <v>67164.13</v>
      </c>
      <c r="C67" s="39">
        <v>58466.3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125630.43000000001</v>
      </c>
    </row>
    <row r="68" spans="1:14" ht="18.75" customHeight="1">
      <c r="A68" s="17" t="s">
        <v>92</v>
      </c>
      <c r="B68" s="39">
        <v>283715.66</v>
      </c>
      <c r="C68" s="39">
        <v>156645.19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440360.85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253707.84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253707.84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55741.14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55741.14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219673.35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219673.35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251369.77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251369.77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211506.31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211506.31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56583.33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56583.33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307893.17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307893.17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237145.97</v>
      </c>
      <c r="K76" s="38">
        <v>0</v>
      </c>
      <c r="L76" s="38">
        <v>0</v>
      </c>
      <c r="M76" s="38">
        <v>0</v>
      </c>
      <c r="N76" s="32">
        <f t="shared" si="24"/>
        <v>237145.97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321102.28</v>
      </c>
      <c r="L77" s="38">
        <v>0</v>
      </c>
      <c r="M77" s="66"/>
      <c r="N77" s="29">
        <f t="shared" si="24"/>
        <v>321102.28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121190.72</v>
      </c>
      <c r="M78" s="38">
        <v>0</v>
      </c>
      <c r="N78" s="32">
        <f t="shared" si="24"/>
        <v>121190.72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55976.63</v>
      </c>
      <c r="N79" s="29">
        <f t="shared" si="24"/>
        <v>55976.63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2.092209635266186</v>
      </c>
      <c r="C84" s="48">
        <v>2.127264132450331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1.8164140656842982</v>
      </c>
      <c r="C85" s="48">
        <v>1.742551911760802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1.6812381224388357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2.1449841171518127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1.9754473001122062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1.565767551723275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1.8387670172770965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1.7999785889269966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1.7819121285612216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2.0033717104647457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1.9159063266491703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2.283022176458339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2.2357389640598604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2015-10-08T20:03:10Z</dcterms:modified>
  <cp:category/>
  <cp:version/>
  <cp:contentType/>
  <cp:contentStatus/>
</cp:coreProperties>
</file>