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<sst xmlns="http://schemas.openxmlformats.org/spreadsheetml/2006/main" count="109" uniqueCount="107">
  <si>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</si>
  <si>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</si>
  <si>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</si>
  <si>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</si>
  <si>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</si>
  <si>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</si>
  <si>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</si>
  <si>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</si>
  <si>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</si>
  <si>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</si>
  <si>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</si>
  <si>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</si>
  <si>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</si>
  <si>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</si>
  <si>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</si>
  <si>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</si>
  <si>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</si>
  <si>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</si>
  <si>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</si>
  <si>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</si>
  <si>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</si>
  <si>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</si>
  <si>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</si>
  <si>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</si>
  <si>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</si>
  <si>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</si>
  <si>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</si>
  <si>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</si>
  <si>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</si>
  <si>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</si>
  <si>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</si>
  <si>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</si>
  <si>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</si>
  <si>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</si>
  <si>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</si>
  <si>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</si>
  <si>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</si>
  <si>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</si>
  <si>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</si>
  <si>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</si>
  <si>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</si>
  <si>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</si>
  <si>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</si>
  <si>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</si>
  <si>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</si>
  <si>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</si>
  <si>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</si>
  <si>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</si>
  <si>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</si>
  <si>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</si>
  <si>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</si>
  <si>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</si>
  <si>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</si>
  <si>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</si>
  <si>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</si>
  <si>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</si>
  <si>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</si>
  <si>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</si>
  <si>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</si>
  <si>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</si>
  <si>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</si>
  <si>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</si>
  <si>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</si>
  <si>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</si>
  <si>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</si>
  <si>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</si>
  <si>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</si>
  <si>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</si>
  <si>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</si>
  <si>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</si>
  <si>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</si>
  <si>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</si>
  <si>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</si>
  <si>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</si>
  <si>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</si>
  <si>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</si>
  <si>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</si>
  <si>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</si>
  <si>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</si>
  <si>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</si>
  <si>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</si>
  <si>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</si>
  <si>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</si>
  <si>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</si>
  <si>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</si>
  <si>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</si>
  <si>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</si>
  <si>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</si>
  <si>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</si>
  <si>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</si>
  <si>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</si>
  <si>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</si>
  <si>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</si>
  <si>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</si>
  <si>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</si>
  <si>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</si>
  <si>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</si>
  <si>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</si>
  <si>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</si>
  <si>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</si>
  <si>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</si>
  <si>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</si>
  <si>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</si>
  <si>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</si>
  <si>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</si>
  <si>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</si>
  <si>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03/10/15 - VENCIMENTO 09/10/15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</si>
</sst>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362533</v>
      </c>
      <c r="C7" s="10">
        <f>C8+C20+C24</f>
        <v>251604</v>
      </c>
      <c r="D7" s="10">
        <f>D8+D20+D24</f>
        <v>285254</v>
      </c>
      <c r="E7" s="10">
        <f>E8+E20+E24</f>
        <v>54081</v>
      </c>
      <c r="F7" s="10">
        <f aca="true" t="shared" si="0" ref="F7:M7">F8+F20+F24</f>
        <v>209324</v>
      </c>
      <c r="G7" s="10">
        <f t="shared" si="0"/>
        <v>348184</v>
      </c>
      <c r="H7" s="10">
        <f t="shared" si="0"/>
        <v>333788</v>
      </c>
      <c r="I7" s="10">
        <f t="shared" si="0"/>
        <v>318099</v>
      </c>
      <c r="J7" s="10">
        <f t="shared" si="0"/>
        <v>230098</v>
      </c>
      <c r="K7" s="10">
        <f t="shared" si="0"/>
        <v>296327</v>
      </c>
      <c r="L7" s="10">
        <f t="shared" si="0"/>
        <v>108584</v>
      </c>
      <c r="M7" s="10">
        <f t="shared" si="0"/>
        <v>52828</v>
      </c>
      <c r="N7" s="10">
        <f>+N8+N20+N24</f>
        <v>2850704</v>
      </c>
    </row>
    <row r="8" spans="1:14" ht="18.75" customHeight="1">
      <c r="A8" s="11" t="s">
        <v>27</v>
      </c>
      <c r="B8" s="12">
        <f>+B9+B12+B16</f>
        <v>218630</v>
      </c>
      <c r="C8" s="12">
        <f>+C9+C12+C16</f>
        <v>158396</v>
      </c>
      <c r="D8" s="12">
        <f>+D9+D12+D16</f>
        <v>186356</v>
      </c>
      <c r="E8" s="12">
        <f>+E9+E12+E16</f>
        <v>34054</v>
      </c>
      <c r="F8" s="12">
        <f aca="true" t="shared" si="1" ref="F8:M8">+F9+F12+F16</f>
        <v>130920</v>
      </c>
      <c r="G8" s="12">
        <f t="shared" si="1"/>
        <v>219004</v>
      </c>
      <c r="H8" s="12">
        <f t="shared" si="1"/>
        <v>205604</v>
      </c>
      <c r="I8" s="12">
        <f t="shared" si="1"/>
        <v>196620</v>
      </c>
      <c r="J8" s="12">
        <f t="shared" si="1"/>
        <v>146496</v>
      </c>
      <c r="K8" s="12">
        <f t="shared" si="1"/>
        <v>178669</v>
      </c>
      <c r="L8" s="12">
        <f t="shared" si="1"/>
        <v>69303</v>
      </c>
      <c r="M8" s="12">
        <f t="shared" si="1"/>
        <v>35575</v>
      </c>
      <c r="N8" s="12">
        <f>SUM(B8:M8)</f>
        <v>1779627</v>
      </c>
    </row>
    <row r="9" spans="1:14" ht="18.75" customHeight="1">
      <c r="A9" s="13" t="s">
        <v>4</v>
      </c>
      <c r="B9" s="14">
        <v>22052</v>
      </c>
      <c r="C9" s="14">
        <v>23049</v>
      </c>
      <c r="D9" s="14">
        <v>16504</v>
      </c>
      <c r="E9" s="14">
        <v>3543</v>
      </c>
      <c r="F9" s="14">
        <v>12371</v>
      </c>
      <c r="G9" s="14">
        <v>23873</v>
      </c>
      <c r="H9" s="14">
        <v>29607</v>
      </c>
      <c r="I9" s="14">
        <v>14847</v>
      </c>
      <c r="J9" s="14">
        <v>19431</v>
      </c>
      <c r="K9" s="14">
        <v>16826</v>
      </c>
      <c r="L9" s="14">
        <v>9602</v>
      </c>
      <c r="M9" s="14">
        <v>4927</v>
      </c>
      <c r="N9" s="12">
        <f aca="true" t="shared" si="2" ref="N9:N19">SUM(B9:M9)</f>
        <v>196632</v>
      </c>
    </row>
    <row r="10" spans="1:14" ht="18.75" customHeight="1">
      <c r="A10" s="15" t="s">
        <v>5</v>
      </c>
      <c r="B10" s="14">
        <f>+B9-B11</f>
        <v>22052</v>
      </c>
      <c r="C10" s="14">
        <f>+C9-C11</f>
        <v>23049</v>
      </c>
      <c r="D10" s="14">
        <f>+D9-D11</f>
        <v>16504</v>
      </c>
      <c r="E10" s="14">
        <f>+E9-E11</f>
        <v>3543</v>
      </c>
      <c r="F10" s="14">
        <f aca="true" t="shared" si="3" ref="F10:M10">+F9-F11</f>
        <v>12371</v>
      </c>
      <c r="G10" s="14">
        <f t="shared" si="3"/>
        <v>23873</v>
      </c>
      <c r="H10" s="14">
        <f t="shared" si="3"/>
        <v>29607</v>
      </c>
      <c r="I10" s="14">
        <f t="shared" si="3"/>
        <v>14847</v>
      </c>
      <c r="J10" s="14">
        <f t="shared" si="3"/>
        <v>19431</v>
      </c>
      <c r="K10" s="14">
        <f t="shared" si="3"/>
        <v>16826</v>
      </c>
      <c r="L10" s="14">
        <f t="shared" si="3"/>
        <v>9602</v>
      </c>
      <c r="M10" s="14">
        <f t="shared" si="3"/>
        <v>4927</v>
      </c>
      <c r="N10" s="12">
        <f t="shared" si="2"/>
        <v>196632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143776</v>
      </c>
      <c r="C12" s="14">
        <f>C13+C14+C15</f>
        <v>101765</v>
      </c>
      <c r="D12" s="14">
        <f>D13+D14+D15</f>
        <v>133374</v>
      </c>
      <c r="E12" s="14">
        <f>E13+E14+E15</f>
        <v>23544</v>
      </c>
      <c r="F12" s="14">
        <f aca="true" t="shared" si="4" ref="F12:M12">F13+F14+F15</f>
        <v>87991</v>
      </c>
      <c r="G12" s="14">
        <f t="shared" si="4"/>
        <v>147894</v>
      </c>
      <c r="H12" s="14">
        <f t="shared" si="4"/>
        <v>135700</v>
      </c>
      <c r="I12" s="14">
        <f t="shared" si="4"/>
        <v>139026</v>
      </c>
      <c r="J12" s="14">
        <f t="shared" si="4"/>
        <v>97931</v>
      </c>
      <c r="K12" s="14">
        <f t="shared" si="4"/>
        <v>123557</v>
      </c>
      <c r="L12" s="14">
        <f t="shared" si="4"/>
        <v>48107</v>
      </c>
      <c r="M12" s="14">
        <f t="shared" si="4"/>
        <v>25596</v>
      </c>
      <c r="N12" s="12">
        <f t="shared" si="2"/>
        <v>1208261</v>
      </c>
    </row>
    <row r="13" spans="1:14" ht="18.75" customHeight="1">
      <c r="A13" s="15" t="s">
        <v>7</v>
      </c>
      <c r="B13" s="14">
        <v>68927</v>
      </c>
      <c r="C13" s="14">
        <v>50255</v>
      </c>
      <c r="D13" s="14">
        <v>63737</v>
      </c>
      <c r="E13" s="14">
        <v>11355</v>
      </c>
      <c r="F13" s="14">
        <v>42255</v>
      </c>
      <c r="G13" s="14">
        <v>71982</v>
      </c>
      <c r="H13" s="14">
        <v>68775</v>
      </c>
      <c r="I13" s="14">
        <v>69197</v>
      </c>
      <c r="J13" s="14">
        <v>46723</v>
      </c>
      <c r="K13" s="14">
        <v>58521</v>
      </c>
      <c r="L13" s="14">
        <v>22634</v>
      </c>
      <c r="M13" s="14">
        <v>11670</v>
      </c>
      <c r="N13" s="12">
        <f t="shared" si="2"/>
        <v>586031</v>
      </c>
    </row>
    <row r="14" spans="1:14" ht="18.75" customHeight="1">
      <c r="A14" s="15" t="s">
        <v>8</v>
      </c>
      <c r="B14" s="14">
        <v>70261</v>
      </c>
      <c r="C14" s="14">
        <v>47010</v>
      </c>
      <c r="D14" s="14">
        <v>65997</v>
      </c>
      <c r="E14" s="14">
        <v>11214</v>
      </c>
      <c r="F14" s="14">
        <v>42415</v>
      </c>
      <c r="G14" s="14">
        <v>68753</v>
      </c>
      <c r="H14" s="14">
        <v>61854</v>
      </c>
      <c r="I14" s="14">
        <v>66326</v>
      </c>
      <c r="J14" s="14">
        <v>47854</v>
      </c>
      <c r="K14" s="14">
        <v>61737</v>
      </c>
      <c r="L14" s="14">
        <v>24098</v>
      </c>
      <c r="M14" s="14">
        <v>13294</v>
      </c>
      <c r="N14" s="12">
        <f t="shared" si="2"/>
        <v>580813</v>
      </c>
    </row>
    <row r="15" spans="1:14" ht="18.75" customHeight="1">
      <c r="A15" s="15" t="s">
        <v>9</v>
      </c>
      <c r="B15" s="14">
        <v>4588</v>
      </c>
      <c r="C15" s="14">
        <v>4500</v>
      </c>
      <c r="D15" s="14">
        <v>3640</v>
      </c>
      <c r="E15" s="14">
        <v>975</v>
      </c>
      <c r="F15" s="14">
        <v>3321</v>
      </c>
      <c r="G15" s="14">
        <v>7159</v>
      </c>
      <c r="H15" s="14">
        <v>5071</v>
      </c>
      <c r="I15" s="14">
        <v>3503</v>
      </c>
      <c r="J15" s="14">
        <v>3354</v>
      </c>
      <c r="K15" s="14">
        <v>3299</v>
      </c>
      <c r="L15" s="14">
        <v>1375</v>
      </c>
      <c r="M15" s="14">
        <v>632</v>
      </c>
      <c r="N15" s="12">
        <f t="shared" si="2"/>
        <v>41417</v>
      </c>
    </row>
    <row r="16" spans="1:14" ht="18.75" customHeight="1">
      <c r="A16" s="16" t="s">
        <v>26</v>
      </c>
      <c r="B16" s="14">
        <f>B17+B18+B19</f>
        <v>52802</v>
      </c>
      <c r="C16" s="14">
        <f>C17+C18+C19</f>
        <v>33582</v>
      </c>
      <c r="D16" s="14">
        <f>D17+D18+D19</f>
        <v>36478</v>
      </c>
      <c r="E16" s="14">
        <f>E17+E18+E19</f>
        <v>6967</v>
      </c>
      <c r="F16" s="14">
        <f aca="true" t="shared" si="5" ref="F16:M16">F17+F18+F19</f>
        <v>30558</v>
      </c>
      <c r="G16" s="14">
        <f t="shared" si="5"/>
        <v>47237</v>
      </c>
      <c r="H16" s="14">
        <f t="shared" si="5"/>
        <v>40297</v>
      </c>
      <c r="I16" s="14">
        <f t="shared" si="5"/>
        <v>42747</v>
      </c>
      <c r="J16" s="14">
        <f t="shared" si="5"/>
        <v>29134</v>
      </c>
      <c r="K16" s="14">
        <f t="shared" si="5"/>
        <v>38286</v>
      </c>
      <c r="L16" s="14">
        <f t="shared" si="5"/>
        <v>11594</v>
      </c>
      <c r="M16" s="14">
        <f t="shared" si="5"/>
        <v>5052</v>
      </c>
      <c r="N16" s="12">
        <f t="shared" si="2"/>
        <v>374734</v>
      </c>
    </row>
    <row r="17" spans="1:14" ht="18.75" customHeight="1">
      <c r="A17" s="15" t="s">
        <v>23</v>
      </c>
      <c r="B17" s="14">
        <v>7197</v>
      </c>
      <c r="C17" s="14">
        <v>4897</v>
      </c>
      <c r="D17" s="14">
        <v>5244</v>
      </c>
      <c r="E17" s="14">
        <v>1058</v>
      </c>
      <c r="F17" s="14">
        <v>4196</v>
      </c>
      <c r="G17" s="14">
        <v>7509</v>
      </c>
      <c r="H17" s="14">
        <v>6511</v>
      </c>
      <c r="I17" s="14">
        <v>6753</v>
      </c>
      <c r="J17" s="14">
        <v>4748</v>
      </c>
      <c r="K17" s="14">
        <v>6236</v>
      </c>
      <c r="L17" s="14">
        <v>1933</v>
      </c>
      <c r="M17" s="14">
        <v>785</v>
      </c>
      <c r="N17" s="12">
        <f t="shared" si="2"/>
        <v>57067</v>
      </c>
    </row>
    <row r="18" spans="1:14" ht="18.75" customHeight="1">
      <c r="A18" s="15" t="s">
        <v>24</v>
      </c>
      <c r="B18" s="14">
        <v>2711</v>
      </c>
      <c r="C18" s="14">
        <v>1262</v>
      </c>
      <c r="D18" s="14">
        <v>2969</v>
      </c>
      <c r="E18" s="14">
        <v>408</v>
      </c>
      <c r="F18" s="14">
        <v>1837</v>
      </c>
      <c r="G18" s="14">
        <v>2583</v>
      </c>
      <c r="H18" s="14">
        <v>2981</v>
      </c>
      <c r="I18" s="14">
        <v>3044</v>
      </c>
      <c r="J18" s="14">
        <v>1922</v>
      </c>
      <c r="K18" s="14">
        <v>3245</v>
      </c>
      <c r="L18" s="14">
        <v>930</v>
      </c>
      <c r="M18" s="14">
        <v>428</v>
      </c>
      <c r="N18" s="12">
        <f t="shared" si="2"/>
        <v>24320</v>
      </c>
    </row>
    <row r="19" spans="1:14" ht="18.75" customHeight="1">
      <c r="A19" s="15" t="s">
        <v>25</v>
      </c>
      <c r="B19" s="14">
        <v>42894</v>
      </c>
      <c r="C19" s="14">
        <v>27423</v>
      </c>
      <c r="D19" s="14">
        <v>28265</v>
      </c>
      <c r="E19" s="14">
        <v>5501</v>
      </c>
      <c r="F19" s="14">
        <v>24525</v>
      </c>
      <c r="G19" s="14">
        <v>37145</v>
      </c>
      <c r="H19" s="14">
        <v>30805</v>
      </c>
      <c r="I19" s="14">
        <v>32950</v>
      </c>
      <c r="J19" s="14">
        <v>22464</v>
      </c>
      <c r="K19" s="14">
        <v>28805</v>
      </c>
      <c r="L19" s="14">
        <v>8731</v>
      </c>
      <c r="M19" s="14">
        <v>3839</v>
      </c>
      <c r="N19" s="12">
        <f t="shared" si="2"/>
        <v>293347</v>
      </c>
    </row>
    <row r="20" spans="1:14" ht="18.75" customHeight="1">
      <c r="A20" s="17" t="s">
        <v>10</v>
      </c>
      <c r="B20" s="18">
        <f>B21+B22+B23</f>
        <v>98563</v>
      </c>
      <c r="C20" s="18">
        <f>C21+C22+C23</f>
        <v>58244</v>
      </c>
      <c r="D20" s="18">
        <f>D21+D22+D23</f>
        <v>62387</v>
      </c>
      <c r="E20" s="18">
        <f>E21+E22+E23</f>
        <v>11796</v>
      </c>
      <c r="F20" s="18">
        <f aca="true" t="shared" si="6" ref="F20:M20">F21+F22+F23</f>
        <v>46936</v>
      </c>
      <c r="G20" s="18">
        <f t="shared" si="6"/>
        <v>78560</v>
      </c>
      <c r="H20" s="18">
        <f t="shared" si="6"/>
        <v>82893</v>
      </c>
      <c r="I20" s="18">
        <f t="shared" si="6"/>
        <v>87022</v>
      </c>
      <c r="J20" s="18">
        <f t="shared" si="6"/>
        <v>54650</v>
      </c>
      <c r="K20" s="18">
        <f t="shared" si="6"/>
        <v>89336</v>
      </c>
      <c r="L20" s="18">
        <f t="shared" si="6"/>
        <v>30254</v>
      </c>
      <c r="M20" s="18">
        <f t="shared" si="6"/>
        <v>13870</v>
      </c>
      <c r="N20" s="12">
        <f aca="true" t="shared" si="7" ref="N20:N26">SUM(B20:M20)</f>
        <v>714511</v>
      </c>
    </row>
    <row r="21" spans="1:14" ht="18.75" customHeight="1">
      <c r="A21" s="13" t="s">
        <v>11</v>
      </c>
      <c r="B21" s="14">
        <v>50244</v>
      </c>
      <c r="C21" s="14">
        <v>32325</v>
      </c>
      <c r="D21" s="14">
        <v>31805</v>
      </c>
      <c r="E21" s="14">
        <v>6104</v>
      </c>
      <c r="F21" s="14">
        <v>24329</v>
      </c>
      <c r="G21" s="14">
        <v>41197</v>
      </c>
      <c r="H21" s="14">
        <v>46130</v>
      </c>
      <c r="I21" s="14">
        <v>46318</v>
      </c>
      <c r="J21" s="14">
        <v>28521</v>
      </c>
      <c r="K21" s="14">
        <v>45217</v>
      </c>
      <c r="L21" s="14">
        <v>15444</v>
      </c>
      <c r="M21" s="14">
        <v>7015</v>
      </c>
      <c r="N21" s="12">
        <f t="shared" si="7"/>
        <v>374649</v>
      </c>
    </row>
    <row r="22" spans="1:14" ht="18.75" customHeight="1">
      <c r="A22" s="13" t="s">
        <v>12</v>
      </c>
      <c r="B22" s="14">
        <v>45868</v>
      </c>
      <c r="C22" s="14">
        <v>24014</v>
      </c>
      <c r="D22" s="14">
        <v>29155</v>
      </c>
      <c r="E22" s="14">
        <v>5299</v>
      </c>
      <c r="F22" s="14">
        <v>21118</v>
      </c>
      <c r="G22" s="14">
        <v>34511</v>
      </c>
      <c r="H22" s="14">
        <v>34473</v>
      </c>
      <c r="I22" s="14">
        <v>38980</v>
      </c>
      <c r="J22" s="14">
        <v>24815</v>
      </c>
      <c r="K22" s="14">
        <v>42295</v>
      </c>
      <c r="L22" s="14">
        <v>14110</v>
      </c>
      <c r="M22" s="14">
        <v>6558</v>
      </c>
      <c r="N22" s="12">
        <f t="shared" si="7"/>
        <v>321196</v>
      </c>
    </row>
    <row r="23" spans="1:14" ht="18.75" customHeight="1">
      <c r="A23" s="13" t="s">
        <v>13</v>
      </c>
      <c r="B23" s="14">
        <v>2451</v>
      </c>
      <c r="C23" s="14">
        <v>1905</v>
      </c>
      <c r="D23" s="14">
        <v>1427</v>
      </c>
      <c r="E23" s="14">
        <v>393</v>
      </c>
      <c r="F23" s="14">
        <v>1489</v>
      </c>
      <c r="G23" s="14">
        <v>2852</v>
      </c>
      <c r="H23" s="14">
        <v>2290</v>
      </c>
      <c r="I23" s="14">
        <v>1724</v>
      </c>
      <c r="J23" s="14">
        <v>1314</v>
      </c>
      <c r="K23" s="14">
        <v>1824</v>
      </c>
      <c r="L23" s="14">
        <v>700</v>
      </c>
      <c r="M23" s="14">
        <v>297</v>
      </c>
      <c r="N23" s="12">
        <f t="shared" si="7"/>
        <v>18666</v>
      </c>
    </row>
    <row r="24" spans="1:14" ht="18.75" customHeight="1">
      <c r="A24" s="17" t="s">
        <v>14</v>
      </c>
      <c r="B24" s="14">
        <f>B25+B26</f>
        <v>45340</v>
      </c>
      <c r="C24" s="14">
        <f>C25+C26</f>
        <v>34964</v>
      </c>
      <c r="D24" s="14">
        <f>D25+D26</f>
        <v>36511</v>
      </c>
      <c r="E24" s="14">
        <f>E25+E26</f>
        <v>8231</v>
      </c>
      <c r="F24" s="14">
        <f aca="true" t="shared" si="8" ref="F24:M24">F25+F26</f>
        <v>31468</v>
      </c>
      <c r="G24" s="14">
        <f t="shared" si="8"/>
        <v>50620</v>
      </c>
      <c r="H24" s="14">
        <f t="shared" si="8"/>
        <v>45291</v>
      </c>
      <c r="I24" s="14">
        <f t="shared" si="8"/>
        <v>34457</v>
      </c>
      <c r="J24" s="14">
        <f t="shared" si="8"/>
        <v>28952</v>
      </c>
      <c r="K24" s="14">
        <f t="shared" si="8"/>
        <v>28322</v>
      </c>
      <c r="L24" s="14">
        <f t="shared" si="8"/>
        <v>9027</v>
      </c>
      <c r="M24" s="14">
        <f t="shared" si="8"/>
        <v>3383</v>
      </c>
      <c r="N24" s="12">
        <f t="shared" si="7"/>
        <v>356566</v>
      </c>
    </row>
    <row r="25" spans="1:14" ht="18.75" customHeight="1">
      <c r="A25" s="13" t="s">
        <v>15</v>
      </c>
      <c r="B25" s="14">
        <v>29018</v>
      </c>
      <c r="C25" s="14">
        <v>22377</v>
      </c>
      <c r="D25" s="14">
        <v>23367</v>
      </c>
      <c r="E25" s="14">
        <v>5268</v>
      </c>
      <c r="F25" s="14">
        <v>20140</v>
      </c>
      <c r="G25" s="14">
        <v>32397</v>
      </c>
      <c r="H25" s="14">
        <v>28986</v>
      </c>
      <c r="I25" s="14">
        <v>22052</v>
      </c>
      <c r="J25" s="14">
        <v>18529</v>
      </c>
      <c r="K25" s="14">
        <v>18126</v>
      </c>
      <c r="L25" s="14">
        <v>5777</v>
      </c>
      <c r="M25" s="14">
        <v>2165</v>
      </c>
      <c r="N25" s="12">
        <f t="shared" si="7"/>
        <v>228202</v>
      </c>
    </row>
    <row r="26" spans="1:14" ht="18.75" customHeight="1">
      <c r="A26" s="13" t="s">
        <v>16</v>
      </c>
      <c r="B26" s="14">
        <v>16322</v>
      </c>
      <c r="C26" s="14">
        <v>12587</v>
      </c>
      <c r="D26" s="14">
        <v>13144</v>
      </c>
      <c r="E26" s="14">
        <v>2963</v>
      </c>
      <c r="F26" s="14">
        <v>11328</v>
      </c>
      <c r="G26" s="14">
        <v>18223</v>
      </c>
      <c r="H26" s="14">
        <v>16305</v>
      </c>
      <c r="I26" s="14">
        <v>12405</v>
      </c>
      <c r="J26" s="14">
        <v>10423</v>
      </c>
      <c r="K26" s="14">
        <v>10196</v>
      </c>
      <c r="L26" s="14">
        <v>3250</v>
      </c>
      <c r="M26" s="14">
        <v>1218</v>
      </c>
      <c r="N26" s="12">
        <f t="shared" si="7"/>
        <v>128364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0.9844486846714644</v>
      </c>
      <c r="C32" s="23">
        <f aca="true" t="shared" si="9" ref="C32:M32">(((+C$8+C$20)*C$29)+(C$24*C$30))/C$7</f>
        <v>1</v>
      </c>
      <c r="D32" s="23">
        <f t="shared" si="9"/>
        <v>0.9932249770380083</v>
      </c>
      <c r="E32" s="23">
        <f t="shared" si="9"/>
        <v>0.9864676355836615</v>
      </c>
      <c r="F32" s="23">
        <f t="shared" si="9"/>
        <v>0.9990228449676101</v>
      </c>
      <c r="G32" s="23">
        <f t="shared" si="9"/>
        <v>0.9989387048227374</v>
      </c>
      <c r="H32" s="23">
        <f t="shared" si="9"/>
        <v>1</v>
      </c>
      <c r="I32" s="23">
        <f t="shared" si="9"/>
        <v>0.998689308359976</v>
      </c>
      <c r="J32" s="23">
        <f t="shared" si="9"/>
        <v>0.9981126302705804</v>
      </c>
      <c r="K32" s="23">
        <f t="shared" si="9"/>
        <v>0.9975723481154265</v>
      </c>
      <c r="L32" s="23">
        <f t="shared" si="9"/>
        <v>0.9989608275620718</v>
      </c>
      <c r="M32" s="23">
        <f t="shared" si="9"/>
        <v>0.9949986314075869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1.8548982116579733</v>
      </c>
      <c r="C35" s="26">
        <f>C32*C34</f>
        <v>1.8205</v>
      </c>
      <c r="D35" s="26">
        <f>D32*D34</f>
        <v>1.6754712137654162</v>
      </c>
      <c r="E35" s="26">
        <f>E32*E34</f>
        <v>2.1287971575895415</v>
      </c>
      <c r="F35" s="26">
        <f aca="true" t="shared" si="10" ref="F35:M35">F32*F34</f>
        <v>1.9655774474737728</v>
      </c>
      <c r="G35" s="26">
        <f t="shared" si="10"/>
        <v>1.558544167264435</v>
      </c>
      <c r="H35" s="26">
        <f t="shared" si="10"/>
        <v>1.8205</v>
      </c>
      <c r="I35" s="26">
        <f t="shared" si="10"/>
        <v>1.7748706388173494</v>
      </c>
      <c r="J35" s="26">
        <f t="shared" si="10"/>
        <v>1.9977224294865668</v>
      </c>
      <c r="K35" s="26">
        <f t="shared" si="10"/>
        <v>1.9090542025884916</v>
      </c>
      <c r="L35" s="26">
        <f t="shared" si="10"/>
        <v>2.270538064965833</v>
      </c>
      <c r="M35" s="26">
        <f t="shared" si="10"/>
        <v>2.2203394459860304</v>
      </c>
      <c r="N35" s="27"/>
    </row>
    <row r="36" spans="1:14" ht="18.75" customHeight="1">
      <c r="A36" s="57" t="s">
        <v>43</v>
      </c>
      <c r="B36" s="26">
        <v>-0.0059219161</v>
      </c>
      <c r="C36" s="26">
        <v>-0.006</v>
      </c>
      <c r="D36" s="26">
        <v>-0.0055014478</v>
      </c>
      <c r="E36" s="26">
        <v>-0.006196631</v>
      </c>
      <c r="F36" s="26">
        <v>-0.0061505131</v>
      </c>
      <c r="G36" s="26">
        <v>-0.0046892735</v>
      </c>
      <c r="H36" s="26">
        <v>-0.00536363</v>
      </c>
      <c r="I36" s="26">
        <v>-0.0056807472</v>
      </c>
      <c r="J36" s="26">
        <v>-0.0047363732</v>
      </c>
      <c r="K36" s="26">
        <v>-0.0062350714</v>
      </c>
      <c r="L36" s="26">
        <v>-0.0073609372</v>
      </c>
      <c r="M36" s="26">
        <v>-0.0071980768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2092.92</v>
      </c>
      <c r="G38" s="61">
        <f t="shared" si="11"/>
        <v>2435.32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24468.760000000002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489</v>
      </c>
      <c r="G39" s="63">
        <v>569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5717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673477.8433575188</v>
      </c>
      <c r="C42" s="65">
        <f aca="true" t="shared" si="12" ref="C42:M42">C43+C44+C45+C46</f>
        <v>459030.698</v>
      </c>
      <c r="D42" s="65">
        <f t="shared" si="12"/>
        <v>487890.9756206988</v>
      </c>
      <c r="E42" s="65">
        <f t="shared" si="12"/>
        <v>115438.63907848898</v>
      </c>
      <c r="F42" s="65">
        <f t="shared" si="12"/>
        <v>412248.0036108556</v>
      </c>
      <c r="G42" s="65">
        <f t="shared" si="12"/>
        <v>543462.7323304759</v>
      </c>
      <c r="H42" s="65">
        <f t="shared" si="12"/>
        <v>608639.8986695601</v>
      </c>
      <c r="I42" s="65">
        <f t="shared" si="12"/>
        <v>565324.1353335872</v>
      </c>
      <c r="J42" s="65">
        <f t="shared" si="12"/>
        <v>460161.42557942646</v>
      </c>
      <c r="K42" s="65">
        <f t="shared" si="12"/>
        <v>566458.9246876922</v>
      </c>
      <c r="L42" s="65">
        <f t="shared" si="12"/>
        <v>247015.9852413252</v>
      </c>
      <c r="M42" s="65">
        <f t="shared" si="12"/>
        <v>117626.3122513596</v>
      </c>
      <c r="N42" s="65">
        <f>N43+N44+N45+N46</f>
        <v>5256775.573760988</v>
      </c>
    </row>
    <row r="43" spans="1:14" ht="18.75" customHeight="1">
      <c r="A43" s="62" t="s">
        <v>86</v>
      </c>
      <c r="B43" s="59">
        <f aca="true" t="shared" si="13" ref="B43:H43">B35*B7</f>
        <v>672461.8133670001</v>
      </c>
      <c r="C43" s="59">
        <f t="shared" si="13"/>
        <v>458045.082</v>
      </c>
      <c r="D43" s="59">
        <f t="shared" si="13"/>
        <v>477934.86561144004</v>
      </c>
      <c r="E43" s="59">
        <f t="shared" si="13"/>
        <v>115127.47907959999</v>
      </c>
      <c r="F43" s="59">
        <f t="shared" si="13"/>
        <v>411442.533615</v>
      </c>
      <c r="G43" s="59">
        <f t="shared" si="13"/>
        <v>542660.1423348</v>
      </c>
      <c r="H43" s="59">
        <f t="shared" si="13"/>
        <v>607661.054</v>
      </c>
      <c r="I43" s="59">
        <f>I35*I7</f>
        <v>564584.57533716</v>
      </c>
      <c r="J43" s="59">
        <f>J35*J7</f>
        <v>459671.93558000005</v>
      </c>
      <c r="K43" s="59">
        <f>K35*K7</f>
        <v>565704.30469044</v>
      </c>
      <c r="L43" s="59">
        <f>L35*L7</f>
        <v>246544.10524625</v>
      </c>
      <c r="M43" s="59">
        <f>M35*M7</f>
        <v>117296.09225255</v>
      </c>
      <c r="N43" s="61">
        <f>SUM(B43:M43)</f>
        <v>5239133.98311424</v>
      </c>
    </row>
    <row r="44" spans="1:14" ht="18.75" customHeight="1">
      <c r="A44" s="62" t="s">
        <v>87</v>
      </c>
      <c r="B44" s="59">
        <f aca="true" t="shared" si="14" ref="B44:M44">B36*B7</f>
        <v>-2146.8900094813</v>
      </c>
      <c r="C44" s="59">
        <f t="shared" si="14"/>
        <v>-1509.624</v>
      </c>
      <c r="D44" s="59">
        <f t="shared" si="14"/>
        <v>-1569.3099907412</v>
      </c>
      <c r="E44" s="59">
        <f t="shared" si="14"/>
        <v>-335.120001111</v>
      </c>
      <c r="F44" s="59">
        <f t="shared" si="14"/>
        <v>-1287.4500041444</v>
      </c>
      <c r="G44" s="59">
        <f t="shared" si="14"/>
        <v>-1632.7300043239998</v>
      </c>
      <c r="H44" s="59">
        <f t="shared" si="14"/>
        <v>-1790.31533044</v>
      </c>
      <c r="I44" s="59">
        <f t="shared" si="14"/>
        <v>-1807.0400035728</v>
      </c>
      <c r="J44" s="59">
        <f t="shared" si="14"/>
        <v>-1089.8300005736</v>
      </c>
      <c r="K44" s="59">
        <f t="shared" si="14"/>
        <v>-1847.6200027478</v>
      </c>
      <c r="L44" s="59">
        <f t="shared" si="14"/>
        <v>-799.2800049248</v>
      </c>
      <c r="M44" s="59">
        <f t="shared" si="14"/>
        <v>-380.2600011904</v>
      </c>
      <c r="N44" s="28">
        <f>SUM(B44:M44)</f>
        <v>-16195.4693532513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2092.92</v>
      </c>
      <c r="G45" s="59">
        <f t="shared" si="15"/>
        <v>2435.32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24468.760000000002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-77485.88</v>
      </c>
      <c r="C48" s="28">
        <f aca="true" t="shared" si="16" ref="C48:M48">+C49+C52+C60+C61</f>
        <v>-80791.34</v>
      </c>
      <c r="D48" s="28">
        <f t="shared" si="16"/>
        <v>-57866.72</v>
      </c>
      <c r="E48" s="28">
        <f t="shared" si="16"/>
        <v>-12481.82</v>
      </c>
      <c r="F48" s="28">
        <f t="shared" si="16"/>
        <v>-43388.38</v>
      </c>
      <c r="G48" s="28">
        <f t="shared" si="16"/>
        <v>-83837.98</v>
      </c>
      <c r="H48" s="28">
        <f t="shared" si="16"/>
        <v>-103864.18</v>
      </c>
      <c r="I48" s="28">
        <f t="shared" si="16"/>
        <v>-52067.22</v>
      </c>
      <c r="J48" s="28">
        <f t="shared" si="16"/>
        <v>-60398.66</v>
      </c>
      <c r="K48" s="28">
        <f t="shared" si="16"/>
        <v>-58989.44</v>
      </c>
      <c r="L48" s="28">
        <f t="shared" si="16"/>
        <v>-33692.6</v>
      </c>
      <c r="M48" s="28">
        <f t="shared" si="16"/>
        <v>-17295.86</v>
      </c>
      <c r="N48" s="28">
        <f>+N49+N52+N60+N61</f>
        <v>-682160.08</v>
      </c>
    </row>
    <row r="49" spans="1:14" ht="18.75" customHeight="1">
      <c r="A49" s="17" t="s">
        <v>48</v>
      </c>
      <c r="B49" s="29">
        <f>B50+B51</f>
        <v>-77182</v>
      </c>
      <c r="C49" s="29">
        <f>C50+C51</f>
        <v>-80671.5</v>
      </c>
      <c r="D49" s="29">
        <f>D50+D51</f>
        <v>-57764</v>
      </c>
      <c r="E49" s="29">
        <f>E50+E51</f>
        <v>-12400.5</v>
      </c>
      <c r="F49" s="29">
        <f aca="true" t="shared" si="17" ref="F49:M49">F50+F51</f>
        <v>-43298.5</v>
      </c>
      <c r="G49" s="29">
        <f t="shared" si="17"/>
        <v>-83555.5</v>
      </c>
      <c r="H49" s="29">
        <f t="shared" si="17"/>
        <v>-103624.5</v>
      </c>
      <c r="I49" s="29">
        <f t="shared" si="17"/>
        <v>-51964.5</v>
      </c>
      <c r="J49" s="29">
        <f t="shared" si="17"/>
        <v>-68008.5</v>
      </c>
      <c r="K49" s="29">
        <f t="shared" si="17"/>
        <v>-58891</v>
      </c>
      <c r="L49" s="29">
        <f t="shared" si="17"/>
        <v>-33607</v>
      </c>
      <c r="M49" s="29">
        <f t="shared" si="17"/>
        <v>-17244.5</v>
      </c>
      <c r="N49" s="28">
        <f aca="true" t="shared" si="18" ref="N49:N61">SUM(B49:M49)</f>
        <v>-688212</v>
      </c>
    </row>
    <row r="50" spans="1:14" ht="18.75" customHeight="1">
      <c r="A50" s="13" t="s">
        <v>49</v>
      </c>
      <c r="B50" s="20">
        <f>ROUND(-B9*$D$3,2)</f>
        <v>-77182</v>
      </c>
      <c r="C50" s="20">
        <f>ROUND(-C9*$D$3,2)</f>
        <v>-80671.5</v>
      </c>
      <c r="D50" s="20">
        <f>ROUND(-D9*$D$3,2)</f>
        <v>-57764</v>
      </c>
      <c r="E50" s="20">
        <f>ROUND(-E9*$D$3,2)</f>
        <v>-12400.5</v>
      </c>
      <c r="F50" s="20">
        <f aca="true" t="shared" si="19" ref="F50:M50">ROUND(-F9*$D$3,2)</f>
        <v>-43298.5</v>
      </c>
      <c r="G50" s="20">
        <f t="shared" si="19"/>
        <v>-83555.5</v>
      </c>
      <c r="H50" s="20">
        <f t="shared" si="19"/>
        <v>-103624.5</v>
      </c>
      <c r="I50" s="20">
        <f t="shared" si="19"/>
        <v>-51964.5</v>
      </c>
      <c r="J50" s="20">
        <f t="shared" si="19"/>
        <v>-68008.5</v>
      </c>
      <c r="K50" s="20">
        <f t="shared" si="19"/>
        <v>-58891</v>
      </c>
      <c r="L50" s="20">
        <f t="shared" si="19"/>
        <v>-33607</v>
      </c>
      <c r="M50" s="20">
        <f t="shared" si="19"/>
        <v>-17244.5</v>
      </c>
      <c r="N50" s="50">
        <f t="shared" si="18"/>
        <v>-688212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-89.88</v>
      </c>
      <c r="G52" s="29">
        <f t="shared" si="21"/>
        <v>-282.48</v>
      </c>
      <c r="H52" s="29">
        <f t="shared" si="21"/>
        <v>-239.68</v>
      </c>
      <c r="I52" s="29">
        <f t="shared" si="21"/>
        <v>-102.72</v>
      </c>
      <c r="J52" s="29">
        <f t="shared" si="21"/>
        <v>7609.84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6051.92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-89.88</v>
      </c>
      <c r="G59" s="27">
        <v>-282.48</v>
      </c>
      <c r="H59" s="27">
        <v>-239.68</v>
      </c>
      <c r="I59" s="27">
        <v>-102.72</v>
      </c>
      <c r="J59" s="27">
        <v>7609.84</v>
      </c>
      <c r="K59" s="27">
        <v>-98.44</v>
      </c>
      <c r="L59" s="27">
        <v>-85.6</v>
      </c>
      <c r="M59" s="27">
        <v>-51.36</v>
      </c>
      <c r="N59" s="27">
        <f t="shared" si="18"/>
        <v>6051.92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595991.9633575188</v>
      </c>
      <c r="C63" s="32">
        <f t="shared" si="22"/>
        <v>378239.358</v>
      </c>
      <c r="D63" s="32">
        <f t="shared" si="22"/>
        <v>430024.2556206988</v>
      </c>
      <c r="E63" s="32">
        <f t="shared" si="22"/>
        <v>102956.81907848897</v>
      </c>
      <c r="F63" s="32">
        <f t="shared" si="22"/>
        <v>368859.6236108556</v>
      </c>
      <c r="G63" s="32">
        <f t="shared" si="22"/>
        <v>459624.75233047595</v>
      </c>
      <c r="H63" s="32">
        <f t="shared" si="22"/>
        <v>504775.7186695601</v>
      </c>
      <c r="I63" s="32">
        <f t="shared" si="22"/>
        <v>513256.9153335872</v>
      </c>
      <c r="J63" s="32">
        <f t="shared" si="22"/>
        <v>399762.7655794264</v>
      </c>
      <c r="K63" s="32">
        <f t="shared" si="22"/>
        <v>507469.4846876922</v>
      </c>
      <c r="L63" s="32">
        <f t="shared" si="22"/>
        <v>213323.3852413252</v>
      </c>
      <c r="M63" s="32">
        <f t="shared" si="22"/>
        <v>100330.4522513596</v>
      </c>
      <c r="N63" s="32">
        <f>SUM(B63:M63)</f>
        <v>4574615.493760989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595991.96</v>
      </c>
      <c r="C66" s="39">
        <f aca="true" t="shared" si="23" ref="C66:M66">SUM(C67:C80)</f>
        <v>378239.37</v>
      </c>
      <c r="D66" s="39">
        <f t="shared" si="23"/>
        <v>430024.26</v>
      </c>
      <c r="E66" s="39">
        <f t="shared" si="23"/>
        <v>102956.82</v>
      </c>
      <c r="F66" s="39">
        <f t="shared" si="23"/>
        <v>368859.62</v>
      </c>
      <c r="G66" s="39">
        <f t="shared" si="23"/>
        <v>459624.75</v>
      </c>
      <c r="H66" s="39">
        <f t="shared" si="23"/>
        <v>504775.72000000003</v>
      </c>
      <c r="I66" s="39">
        <f t="shared" si="23"/>
        <v>513256.92</v>
      </c>
      <c r="J66" s="39">
        <f t="shared" si="23"/>
        <v>399762.77</v>
      </c>
      <c r="K66" s="39">
        <f t="shared" si="23"/>
        <v>507469.48</v>
      </c>
      <c r="L66" s="39">
        <f t="shared" si="23"/>
        <v>213323.39</v>
      </c>
      <c r="M66" s="39">
        <f t="shared" si="23"/>
        <v>100330.45</v>
      </c>
      <c r="N66" s="32">
        <f>SUM(N67:N80)</f>
        <v>4574615.51</v>
      </c>
    </row>
    <row r="67" spans="1:14" ht="18.75" customHeight="1">
      <c r="A67" s="17" t="s">
        <v>91</v>
      </c>
      <c r="B67" s="39">
        <v>116322.54</v>
      </c>
      <c r="C67" s="39">
        <v>103323.05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219645.59</v>
      </c>
    </row>
    <row r="68" spans="1:14" ht="18.75" customHeight="1">
      <c r="A68" s="17" t="s">
        <v>92</v>
      </c>
      <c r="B68" s="39">
        <v>479669.42</v>
      </c>
      <c r="C68" s="39">
        <v>274916.32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754585.74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430024.26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430024.26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102956.82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102956.82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368859.62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368859.62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459624.75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459624.75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388623.09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388623.09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116152.63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116152.63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513256.92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513256.92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399762.77</v>
      </c>
      <c r="K76" s="38">
        <v>0</v>
      </c>
      <c r="L76" s="38">
        <v>0</v>
      </c>
      <c r="M76" s="38">
        <v>0</v>
      </c>
      <c r="N76" s="32">
        <f t="shared" si="24"/>
        <v>399762.77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507469.48</v>
      </c>
      <c r="L77" s="38">
        <v>0</v>
      </c>
      <c r="M77" s="66"/>
      <c r="N77" s="29">
        <f t="shared" si="24"/>
        <v>507469.48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213323.39</v>
      </c>
      <c r="M78" s="38">
        <v>0</v>
      </c>
      <c r="N78" s="32">
        <f t="shared" si="24"/>
        <v>213323.39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100330.45</v>
      </c>
      <c r="N79" s="29">
        <f t="shared" si="24"/>
        <v>100330.45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2.078265406910106</v>
      </c>
      <c r="C84" s="48">
        <v>2.1075702606833318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1.8115966857070533</v>
      </c>
      <c r="C85" s="48">
        <v>1.7362027220884286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1.6775318685126197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2.1345507494034686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1.9694254056431924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1.560849241580532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1.8333910406461065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1.7920755888384814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1.7771955753824664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1.9998497404559208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1.9116007811900104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2.274883824885114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2.226590297784501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2015-10-08T19:48:00Z</dcterms:modified>
  <cp:category/>
  <cp:version/>
  <cp:contentType/>
  <cp:contentStatus/>
</cp:coreProperties>
</file>