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<sst xmlns="http://schemas.openxmlformats.org/spreadsheetml/2006/main" count="133" uniqueCount="133">
  <si>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</si>
  <si>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</si>
  <si>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</si>
  <si>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</si>
  <si>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</si>
  <si>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</si>
  <si>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</si>
  <si>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</si>
  <si>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</si>
  <si>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</si>
  <si>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</si>
  <si>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</si>
  <si>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</si>
  <si>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</si>
  <si>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</si>
  <si>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</si>
  <si>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</si>
  <si>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</si>
  <si>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</si>
  <si>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</si>
  <si>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</si>
  <si>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</si>
  <si>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</si>
  <si>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</si>
  <si>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</si>
  <si>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</si>
  <si>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</si>
  <si>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</si>
  <si>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</si>
  <si>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</si>
  <si>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</si>
  <si>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</si>
  <si>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</si>
  <si>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</si>
  <si>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</si>
  <si>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</si>
  <si>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</si>
  <si>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</si>
  <si>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</si>
  <si>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</si>
  <si>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</si>
  <si>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</si>
  <si>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</si>
  <si>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</si>
  <si>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</si>
  <si>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</si>
  <si>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</si>
  <si>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</si>
  <si>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</si>
  <si>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</si>
  <si>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</si>
  <si>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</si>
  <si>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</si>
  <si>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</si>
  <si>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</si>
  <si>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</si>
  <si>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</si>
  <si>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</si>
  <si>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</si>
  <si>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</si>
  <si>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</si>
  <si>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</si>
  <si>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</si>
  <si>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</si>
  <si>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</si>
  <si>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</si>
  <si>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</si>
  <si>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</si>
  <si>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</si>
  <si>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</si>
  <si>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</si>
  <si>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</si>
  <si>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</si>
  <si>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</si>
  <si>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</si>
  <si>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</si>
  <si>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</si>
  <si>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</si>
  <si>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</si>
  <si>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</si>
  <si>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</si>
  <si>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</si>
  <si>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</si>
  <si>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</si>
  <si>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</si>
  <si>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</si>
  <si>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</si>
  <si>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</si>
  <si>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</si>
  <si>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</si>
  <si>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</si>
  <si>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</si>
  <si>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</si>
  <si>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</si>
  <si>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</si>
  <si>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</si>
  <si>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</si>
  <si>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</si>
  <si>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</si>
  <si>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</si>
  <si>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</si>
  <si>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</si>
  <si>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</si>
  <si>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</si>
  <si>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</si>
  <si>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</si>
  <si>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</si>
  <si>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</si>
  <si>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</si>
  <si>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</si>
  <si>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</si>
  <si>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</si>
  <si>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</si>
  <si>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</si>
  <si>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</si>
  <si>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</si>
  <si>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</si>
  <si>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</si>
  <si>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</si>
  <si>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</si>
  <si>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</si>
  <si>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</si>
  <si>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</si>
  <si>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</si>
  <si>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</si>
  <si>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</si>
  <si>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</si>
  <si>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</si>
  <si>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</si>
  <si>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30/10/15 - VENCIMENTO 09/11/15</t>
  </si>
  <si>
    <t>6.3. Revisão de Remuneração pelo Transporte Coletivo ¹</t>
  </si>
  <si>
    <t>Nota:</t>
  </si>
  <si>
    <t xml:space="preserve">     ¹ - Pagamento de combustível não fóssil de outubro/15.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</si>
</sst>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608371</v>
      </c>
      <c r="C7" s="9">
        <f t="shared" si="0"/>
        <v>750572</v>
      </c>
      <c r="D7" s="9">
        <f t="shared" si="0"/>
        <v>790778</v>
      </c>
      <c r="E7" s="9">
        <f t="shared" si="0"/>
        <v>521800</v>
      </c>
      <c r="F7" s="9">
        <f t="shared" si="0"/>
        <v>723252</v>
      </c>
      <c r="G7" s="9">
        <f t="shared" si="0"/>
        <v>1220390</v>
      </c>
      <c r="H7" s="9">
        <f t="shared" si="0"/>
        <v>534852</v>
      </c>
      <c r="I7" s="9">
        <f t="shared" si="0"/>
        <v>119014</v>
      </c>
      <c r="J7" s="9">
        <f t="shared" si="0"/>
        <v>308672</v>
      </c>
      <c r="K7" s="9">
        <f t="shared" si="0"/>
        <v>5577701</v>
      </c>
      <c r="L7" s="52"/>
    </row>
    <row r="8" spans="1:11" ht="17.25" customHeight="1">
      <c r="A8" s="10" t="s">
        <v>101</v>
      </c>
      <c r="B8" s="11">
        <f>B9+B12+B16</f>
        <v>372035</v>
      </c>
      <c r="C8" s="11">
        <f aca="true" t="shared" si="1" ref="C8:J8">C9+C12+C16</f>
        <v>470925</v>
      </c>
      <c r="D8" s="11">
        <f t="shared" si="1"/>
        <v>465863</v>
      </c>
      <c r="E8" s="11">
        <f t="shared" si="1"/>
        <v>321445</v>
      </c>
      <c r="F8" s="11">
        <f t="shared" si="1"/>
        <v>426445</v>
      </c>
      <c r="G8" s="11">
        <f t="shared" si="1"/>
        <v>708271</v>
      </c>
      <c r="H8" s="11">
        <f t="shared" si="1"/>
        <v>345345</v>
      </c>
      <c r="I8" s="11">
        <f t="shared" si="1"/>
        <v>66843</v>
      </c>
      <c r="J8" s="11">
        <f t="shared" si="1"/>
        <v>182678</v>
      </c>
      <c r="K8" s="11">
        <f>SUM(B8:J8)</f>
        <v>3359850</v>
      </c>
    </row>
    <row r="9" spans="1:11" ht="17.25" customHeight="1">
      <c r="A9" s="15" t="s">
        <v>17</v>
      </c>
      <c r="B9" s="13">
        <f>+B10+B11</f>
        <v>44857</v>
      </c>
      <c r="C9" s="13">
        <f aca="true" t="shared" si="2" ref="C9:J9">+C10+C11</f>
        <v>62091</v>
      </c>
      <c r="D9" s="13">
        <f t="shared" si="2"/>
        <v>54492</v>
      </c>
      <c r="E9" s="13">
        <f t="shared" si="2"/>
        <v>40285</v>
      </c>
      <c r="F9" s="13">
        <f t="shared" si="2"/>
        <v>46502</v>
      </c>
      <c r="G9" s="13">
        <f t="shared" si="2"/>
        <v>61151</v>
      </c>
      <c r="H9" s="13">
        <f t="shared" si="2"/>
        <v>52175</v>
      </c>
      <c r="I9" s="13">
        <f t="shared" si="2"/>
        <v>9850</v>
      </c>
      <c r="J9" s="13">
        <f t="shared" si="2"/>
        <v>19208</v>
      </c>
      <c r="K9" s="11">
        <f>SUM(B9:J9)</f>
        <v>390611</v>
      </c>
    </row>
    <row r="10" spans="1:11" ht="17.25" customHeight="1">
      <c r="A10" s="29" t="s">
        <v>18</v>
      </c>
      <c r="B10" s="13">
        <v>44857</v>
      </c>
      <c r="C10" s="13">
        <v>62091</v>
      </c>
      <c r="D10" s="13">
        <v>54492</v>
      </c>
      <c r="E10" s="13">
        <v>40285</v>
      </c>
      <c r="F10" s="13">
        <v>46502</v>
      </c>
      <c r="G10" s="13">
        <v>61151</v>
      </c>
      <c r="H10" s="13">
        <v>52175</v>
      </c>
      <c r="I10" s="13">
        <v>9850</v>
      </c>
      <c r="J10" s="13">
        <v>19208</v>
      </c>
      <c r="K10" s="11">
        <f>SUM(B10:J10)</f>
        <v>390611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249889</v>
      </c>
      <c r="C12" s="17">
        <f t="shared" si="3"/>
        <v>316086</v>
      </c>
      <c r="D12" s="17">
        <f t="shared" si="3"/>
        <v>319817</v>
      </c>
      <c r="E12" s="17">
        <f t="shared" si="3"/>
        <v>223465</v>
      </c>
      <c r="F12" s="17">
        <f t="shared" si="3"/>
        <v>293314</v>
      </c>
      <c r="G12" s="17">
        <f t="shared" si="3"/>
        <v>509271</v>
      </c>
      <c r="H12" s="17">
        <f t="shared" si="3"/>
        <v>235705</v>
      </c>
      <c r="I12" s="17">
        <f t="shared" si="3"/>
        <v>43799</v>
      </c>
      <c r="J12" s="17">
        <f t="shared" si="3"/>
        <v>125466</v>
      </c>
      <c r="K12" s="11">
        <f aca="true" t="shared" si="4" ref="K12:K27">SUM(B12:J12)</f>
        <v>2316812</v>
      </c>
    </row>
    <row r="13" spans="1:13" ht="17.25" customHeight="1">
      <c r="A13" s="14" t="s">
        <v>20</v>
      </c>
      <c r="B13" s="13">
        <v>120270</v>
      </c>
      <c r="C13" s="13">
        <v>163248</v>
      </c>
      <c r="D13" s="13">
        <v>170327</v>
      </c>
      <c r="E13" s="13">
        <v>115028</v>
      </c>
      <c r="F13" s="13">
        <v>151510</v>
      </c>
      <c r="G13" s="13">
        <v>248577</v>
      </c>
      <c r="H13" s="13">
        <v>112460</v>
      </c>
      <c r="I13" s="13">
        <v>24397</v>
      </c>
      <c r="J13" s="13">
        <v>67702</v>
      </c>
      <c r="K13" s="11">
        <f t="shared" si="4"/>
        <v>1173519</v>
      </c>
      <c r="L13" s="52"/>
      <c r="M13" s="53"/>
    </row>
    <row r="14" spans="1:12" ht="17.25" customHeight="1">
      <c r="A14" s="14" t="s">
        <v>21</v>
      </c>
      <c r="B14" s="13">
        <v>116970</v>
      </c>
      <c r="C14" s="13">
        <v>135387</v>
      </c>
      <c r="D14" s="13">
        <v>135027</v>
      </c>
      <c r="E14" s="13">
        <v>97240</v>
      </c>
      <c r="F14" s="13">
        <v>129162</v>
      </c>
      <c r="G14" s="13">
        <v>241548</v>
      </c>
      <c r="H14" s="13">
        <v>107327</v>
      </c>
      <c r="I14" s="13">
        <v>16522</v>
      </c>
      <c r="J14" s="13">
        <v>53249</v>
      </c>
      <c r="K14" s="11">
        <f t="shared" si="4"/>
        <v>1032432</v>
      </c>
      <c r="L14" s="52"/>
    </row>
    <row r="15" spans="1:11" ht="17.25" customHeight="1">
      <c r="A15" s="14" t="s">
        <v>22</v>
      </c>
      <c r="B15" s="13">
        <v>12649</v>
      </c>
      <c r="C15" s="13">
        <v>17451</v>
      </c>
      <c r="D15" s="13">
        <v>14463</v>
      </c>
      <c r="E15" s="13">
        <v>11197</v>
      </c>
      <c r="F15" s="13">
        <v>12642</v>
      </c>
      <c r="G15" s="13">
        <v>19146</v>
      </c>
      <c r="H15" s="13">
        <v>15918</v>
      </c>
      <c r="I15" s="13">
        <v>2880</v>
      </c>
      <c r="J15" s="13">
        <v>4515</v>
      </c>
      <c r="K15" s="11">
        <f t="shared" si="4"/>
        <v>110861</v>
      </c>
    </row>
    <row r="16" spans="1:11" ht="17.25" customHeight="1">
      <c r="A16" s="15" t="s">
        <v>97</v>
      </c>
      <c r="B16" s="13">
        <f>B17+B18+B19</f>
        <v>77289</v>
      </c>
      <c r="C16" s="13">
        <f aca="true" t="shared" si="5" ref="C16:J16">C17+C18+C19</f>
        <v>92748</v>
      </c>
      <c r="D16" s="13">
        <f t="shared" si="5"/>
        <v>91554</v>
      </c>
      <c r="E16" s="13">
        <f t="shared" si="5"/>
        <v>57695</v>
      </c>
      <c r="F16" s="13">
        <f t="shared" si="5"/>
        <v>86629</v>
      </c>
      <c r="G16" s="13">
        <f t="shared" si="5"/>
        <v>137849</v>
      </c>
      <c r="H16" s="13">
        <f t="shared" si="5"/>
        <v>57465</v>
      </c>
      <c r="I16" s="13">
        <f t="shared" si="5"/>
        <v>13194</v>
      </c>
      <c r="J16" s="13">
        <f t="shared" si="5"/>
        <v>38004</v>
      </c>
      <c r="K16" s="11">
        <f t="shared" si="4"/>
        <v>652427</v>
      </c>
    </row>
    <row r="17" spans="1:11" ht="17.25" customHeight="1">
      <c r="A17" s="14" t="s">
        <v>98</v>
      </c>
      <c r="B17" s="13">
        <v>12021</v>
      </c>
      <c r="C17" s="13">
        <v>15711</v>
      </c>
      <c r="D17" s="13">
        <v>15279</v>
      </c>
      <c r="E17" s="13">
        <v>10449</v>
      </c>
      <c r="F17" s="13">
        <v>15807</v>
      </c>
      <c r="G17" s="13">
        <v>26603</v>
      </c>
      <c r="H17" s="13">
        <v>11554</v>
      </c>
      <c r="I17" s="13">
        <v>2606</v>
      </c>
      <c r="J17" s="13">
        <v>5681</v>
      </c>
      <c r="K17" s="11">
        <f t="shared" si="4"/>
        <v>115711</v>
      </c>
    </row>
    <row r="18" spans="1:11" ht="17.25" customHeight="1">
      <c r="A18" s="14" t="s">
        <v>99</v>
      </c>
      <c r="B18" s="13">
        <v>4241</v>
      </c>
      <c r="C18" s="13">
        <v>4045</v>
      </c>
      <c r="D18" s="13">
        <v>6076</v>
      </c>
      <c r="E18" s="13">
        <v>3897</v>
      </c>
      <c r="F18" s="13">
        <v>6308</v>
      </c>
      <c r="G18" s="13">
        <v>11739</v>
      </c>
      <c r="H18" s="13">
        <v>3126</v>
      </c>
      <c r="I18" s="13">
        <v>750</v>
      </c>
      <c r="J18" s="13">
        <v>2732</v>
      </c>
      <c r="K18" s="11">
        <f t="shared" si="4"/>
        <v>42914</v>
      </c>
    </row>
    <row r="19" spans="1:11" ht="17.25" customHeight="1">
      <c r="A19" s="14" t="s">
        <v>100</v>
      </c>
      <c r="B19" s="13">
        <v>61027</v>
      </c>
      <c r="C19" s="13">
        <v>72992</v>
      </c>
      <c r="D19" s="13">
        <v>70199</v>
      </c>
      <c r="E19" s="13">
        <v>43349</v>
      </c>
      <c r="F19" s="13">
        <v>64514</v>
      </c>
      <c r="G19" s="13">
        <v>99507</v>
      </c>
      <c r="H19" s="13">
        <v>42785</v>
      </c>
      <c r="I19" s="13">
        <v>9838</v>
      </c>
      <c r="J19" s="13">
        <v>29591</v>
      </c>
      <c r="K19" s="11">
        <f t="shared" si="4"/>
        <v>493802</v>
      </c>
    </row>
    <row r="20" spans="1:11" ht="17.25" customHeight="1">
      <c r="A20" s="16" t="s">
        <v>23</v>
      </c>
      <c r="B20" s="11">
        <f>+B21+B22+B23</f>
        <v>179905</v>
      </c>
      <c r="C20" s="11">
        <f aca="true" t="shared" si="6" ref="C20:J20">+C21+C22+C23</f>
        <v>194948</v>
      </c>
      <c r="D20" s="11">
        <f t="shared" si="6"/>
        <v>224345</v>
      </c>
      <c r="E20" s="11">
        <f t="shared" si="6"/>
        <v>141478</v>
      </c>
      <c r="F20" s="11">
        <f t="shared" si="6"/>
        <v>225289</v>
      </c>
      <c r="G20" s="11">
        <f t="shared" si="6"/>
        <v>422649</v>
      </c>
      <c r="H20" s="11">
        <f t="shared" si="6"/>
        <v>143251</v>
      </c>
      <c r="I20" s="11">
        <f t="shared" si="6"/>
        <v>34117</v>
      </c>
      <c r="J20" s="11">
        <f t="shared" si="6"/>
        <v>82200</v>
      </c>
      <c r="K20" s="11">
        <f t="shared" si="4"/>
        <v>1648182</v>
      </c>
    </row>
    <row r="21" spans="1:12" ht="17.25" customHeight="1">
      <c r="A21" s="12" t="s">
        <v>24</v>
      </c>
      <c r="B21" s="13">
        <v>97706</v>
      </c>
      <c r="C21" s="13">
        <v>116043</v>
      </c>
      <c r="D21" s="13">
        <v>135868</v>
      </c>
      <c r="E21" s="13">
        <v>83066</v>
      </c>
      <c r="F21" s="13">
        <v>132416</v>
      </c>
      <c r="G21" s="13">
        <v>228733</v>
      </c>
      <c r="H21" s="13">
        <v>81650</v>
      </c>
      <c r="I21" s="13">
        <v>21631</v>
      </c>
      <c r="J21" s="13">
        <v>48867</v>
      </c>
      <c r="K21" s="11">
        <f t="shared" si="4"/>
        <v>945980</v>
      </c>
      <c r="L21" s="52"/>
    </row>
    <row r="22" spans="1:12" ht="17.25" customHeight="1">
      <c r="A22" s="12" t="s">
        <v>25</v>
      </c>
      <c r="B22" s="13">
        <v>75974</v>
      </c>
      <c r="C22" s="13">
        <v>71863</v>
      </c>
      <c r="D22" s="13">
        <v>81582</v>
      </c>
      <c r="E22" s="13">
        <v>53994</v>
      </c>
      <c r="F22" s="13">
        <v>86867</v>
      </c>
      <c r="G22" s="13">
        <v>183464</v>
      </c>
      <c r="H22" s="13">
        <v>55824</v>
      </c>
      <c r="I22" s="13">
        <v>11244</v>
      </c>
      <c r="J22" s="13">
        <v>31181</v>
      </c>
      <c r="K22" s="11">
        <f t="shared" si="4"/>
        <v>651993</v>
      </c>
      <c r="L22" s="52"/>
    </row>
    <row r="23" spans="1:11" ht="17.25" customHeight="1">
      <c r="A23" s="12" t="s">
        <v>26</v>
      </c>
      <c r="B23" s="13">
        <v>6225</v>
      </c>
      <c r="C23" s="13">
        <v>7042</v>
      </c>
      <c r="D23" s="13">
        <v>6895</v>
      </c>
      <c r="E23" s="13">
        <v>4418</v>
      </c>
      <c r="F23" s="13">
        <v>6006</v>
      </c>
      <c r="G23" s="13">
        <v>10452</v>
      </c>
      <c r="H23" s="13">
        <v>5777</v>
      </c>
      <c r="I23" s="13">
        <v>1242</v>
      </c>
      <c r="J23" s="13">
        <v>2152</v>
      </c>
      <c r="K23" s="11">
        <f t="shared" si="4"/>
        <v>50209</v>
      </c>
    </row>
    <row r="24" spans="1:11" ht="17.25" customHeight="1">
      <c r="A24" s="16" t="s">
        <v>27</v>
      </c>
      <c r="B24" s="13">
        <v>56431</v>
      </c>
      <c r="C24" s="13">
        <v>84699</v>
      </c>
      <c r="D24" s="13">
        <v>100570</v>
      </c>
      <c r="E24" s="13">
        <v>58877</v>
      </c>
      <c r="F24" s="13">
        <v>71518</v>
      </c>
      <c r="G24" s="13">
        <v>89470</v>
      </c>
      <c r="H24" s="13">
        <v>42702</v>
      </c>
      <c r="I24" s="13">
        <v>18054</v>
      </c>
      <c r="J24" s="13">
        <v>43794</v>
      </c>
      <c r="K24" s="11">
        <f t="shared" si="4"/>
        <v>566115</v>
      </c>
    </row>
    <row r="25" spans="1:12" ht="17.25" customHeight="1">
      <c r="A25" s="12" t="s">
        <v>28</v>
      </c>
      <c r="B25" s="13">
        <v>36116</v>
      </c>
      <c r="C25" s="13">
        <v>54207</v>
      </c>
      <c r="D25" s="13">
        <v>64365</v>
      </c>
      <c r="E25" s="13">
        <v>37681</v>
      </c>
      <c r="F25" s="13">
        <v>45772</v>
      </c>
      <c r="G25" s="13">
        <v>57261</v>
      </c>
      <c r="H25" s="13">
        <v>27329</v>
      </c>
      <c r="I25" s="13">
        <v>11555</v>
      </c>
      <c r="J25" s="13">
        <v>28028</v>
      </c>
      <c r="K25" s="11">
        <f t="shared" si="4"/>
        <v>362314</v>
      </c>
      <c r="L25" s="52"/>
    </row>
    <row r="26" spans="1:12" ht="17.25" customHeight="1">
      <c r="A26" s="12" t="s">
        <v>29</v>
      </c>
      <c r="B26" s="13">
        <v>20315</v>
      </c>
      <c r="C26" s="13">
        <v>30492</v>
      </c>
      <c r="D26" s="13">
        <v>36205</v>
      </c>
      <c r="E26" s="13">
        <v>21196</v>
      </c>
      <c r="F26" s="13">
        <v>25746</v>
      </c>
      <c r="G26" s="13">
        <v>32209</v>
      </c>
      <c r="H26" s="13">
        <v>15373</v>
      </c>
      <c r="I26" s="13">
        <v>6499</v>
      </c>
      <c r="J26" s="13">
        <v>15766</v>
      </c>
      <c r="K26" s="11">
        <f t="shared" si="4"/>
        <v>203801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3554</v>
      </c>
      <c r="I27" s="11">
        <v>0</v>
      </c>
      <c r="J27" s="11">
        <v>0</v>
      </c>
      <c r="K27" s="11">
        <f t="shared" si="4"/>
        <v>3554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20097.91</v>
      </c>
      <c r="I35" s="19">
        <v>0</v>
      </c>
      <c r="J35" s="19">
        <v>0</v>
      </c>
      <c r="K35" s="23">
        <f>SUM(B35:J35)</f>
        <v>20097.91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1587043.48</v>
      </c>
      <c r="C47" s="22">
        <f aca="true" t="shared" si="11" ref="C47:H47">+C48+C57</f>
        <v>2231345.5500000003</v>
      </c>
      <c r="D47" s="22">
        <f t="shared" si="11"/>
        <v>2645825.3</v>
      </c>
      <c r="E47" s="22">
        <f t="shared" si="11"/>
        <v>1491227.6799999997</v>
      </c>
      <c r="F47" s="22">
        <f t="shared" si="11"/>
        <v>2000707.72</v>
      </c>
      <c r="G47" s="22">
        <f t="shared" si="11"/>
        <v>2899986.04</v>
      </c>
      <c r="H47" s="22">
        <f t="shared" si="11"/>
        <v>1482120.8599999999</v>
      </c>
      <c r="I47" s="22">
        <f>+I48+I57</f>
        <v>569821.72</v>
      </c>
      <c r="J47" s="22">
        <f>+J48+J57</f>
        <v>890520.1200000001</v>
      </c>
      <c r="K47" s="22">
        <f>SUM(B47:J47)</f>
        <v>15798598.469999999</v>
      </c>
    </row>
    <row r="48" spans="1:11" ht="17.25" customHeight="1">
      <c r="A48" s="16" t="s">
        <v>115</v>
      </c>
      <c r="B48" s="23">
        <f>SUM(B49:B56)</f>
        <v>1569734.45</v>
      </c>
      <c r="C48" s="23">
        <f aca="true" t="shared" si="12" ref="C48:J48">SUM(C49:C56)</f>
        <v>2209394.87</v>
      </c>
      <c r="D48" s="23">
        <f t="shared" si="12"/>
        <v>2620593.07</v>
      </c>
      <c r="E48" s="23">
        <f t="shared" si="12"/>
        <v>1470339.7599999998</v>
      </c>
      <c r="F48" s="23">
        <f t="shared" si="12"/>
        <v>1978891.58</v>
      </c>
      <c r="G48" s="23">
        <f t="shared" si="12"/>
        <v>2872417.65</v>
      </c>
      <c r="H48" s="23">
        <f t="shared" si="12"/>
        <v>1463527.5599999998</v>
      </c>
      <c r="I48" s="23">
        <f t="shared" si="12"/>
        <v>569821.72</v>
      </c>
      <c r="J48" s="23">
        <f t="shared" si="12"/>
        <v>877610.8300000001</v>
      </c>
      <c r="K48" s="23">
        <f aca="true" t="shared" si="13" ref="K48:K57">SUM(B48:J48)</f>
        <v>15632331.490000002</v>
      </c>
    </row>
    <row r="49" spans="1:11" ht="17.25" customHeight="1">
      <c r="A49" s="34" t="s">
        <v>46</v>
      </c>
      <c r="B49" s="23">
        <f aca="true" t="shared" si="14" ref="B49:H49">ROUND(B30*B7,2)</f>
        <v>1568562.95</v>
      </c>
      <c r="C49" s="23">
        <f t="shared" si="14"/>
        <v>2202403.42</v>
      </c>
      <c r="D49" s="23">
        <f t="shared" si="14"/>
        <v>2618186.88</v>
      </c>
      <c r="E49" s="23">
        <f t="shared" si="14"/>
        <v>1469284.44</v>
      </c>
      <c r="F49" s="23">
        <f t="shared" si="14"/>
        <v>1977009.34</v>
      </c>
      <c r="G49" s="23">
        <f t="shared" si="14"/>
        <v>2869747.09</v>
      </c>
      <c r="H49" s="23">
        <f t="shared" si="14"/>
        <v>1442174.93</v>
      </c>
      <c r="I49" s="23">
        <f>ROUND(I30*I7,2)</f>
        <v>568756</v>
      </c>
      <c r="J49" s="23">
        <f>ROUND(J30*J7,2)</f>
        <v>875393.79</v>
      </c>
      <c r="K49" s="23">
        <f t="shared" si="13"/>
        <v>15591518.84</v>
      </c>
    </row>
    <row r="50" spans="1:11" ht="17.25" customHeight="1">
      <c r="A50" s="34" t="s">
        <v>47</v>
      </c>
      <c r="B50" s="19">
        <v>0</v>
      </c>
      <c r="C50" s="23">
        <f>ROUND(C31*C7,2)</f>
        <v>4895.53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4895.53</v>
      </c>
    </row>
    <row r="51" spans="1:11" ht="17.25" customHeight="1">
      <c r="A51" s="68" t="s">
        <v>108</v>
      </c>
      <c r="B51" s="69">
        <f aca="true" t="shared" si="15" ref="B51:H51">ROUND(B32*B7,2)</f>
        <v>-2920.18</v>
      </c>
      <c r="C51" s="69">
        <f t="shared" si="15"/>
        <v>-3677.8</v>
      </c>
      <c r="D51" s="69">
        <f t="shared" si="15"/>
        <v>-3953.89</v>
      </c>
      <c r="E51" s="69">
        <f t="shared" si="15"/>
        <v>-2390.08</v>
      </c>
      <c r="F51" s="69">
        <f t="shared" si="15"/>
        <v>-3399.28</v>
      </c>
      <c r="G51" s="69">
        <f t="shared" si="15"/>
        <v>-4759.52</v>
      </c>
      <c r="H51" s="69">
        <f t="shared" si="15"/>
        <v>-2460.32</v>
      </c>
      <c r="I51" s="19">
        <v>0</v>
      </c>
      <c r="J51" s="19">
        <v>0</v>
      </c>
      <c r="K51" s="69">
        <f>SUM(B51:J51)</f>
        <v>-23561.07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20097.91</v>
      </c>
      <c r="I53" s="31">
        <f>+I35</f>
        <v>0</v>
      </c>
      <c r="J53" s="31">
        <f>+J35</f>
        <v>0</v>
      </c>
      <c r="K53" s="23">
        <f t="shared" si="13"/>
        <v>20097.91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-272614.93</v>
      </c>
      <c r="C61" s="35">
        <f t="shared" si="16"/>
        <v>-223160.84</v>
      </c>
      <c r="D61" s="35">
        <f t="shared" si="16"/>
        <v>-345534.67</v>
      </c>
      <c r="E61" s="35">
        <f t="shared" si="16"/>
        <v>-334856.07999999996</v>
      </c>
      <c r="F61" s="35">
        <f t="shared" si="16"/>
        <v>-359113.14999999997</v>
      </c>
      <c r="G61" s="35">
        <f t="shared" si="16"/>
        <v>-403773.72</v>
      </c>
      <c r="H61" s="35">
        <f t="shared" si="16"/>
        <v>-213624.33000000002</v>
      </c>
      <c r="I61" s="35">
        <f t="shared" si="16"/>
        <v>-95601.61</v>
      </c>
      <c r="J61" s="35">
        <f t="shared" si="16"/>
        <v>-101112.28</v>
      </c>
      <c r="K61" s="35">
        <f>SUM(B61:J61)</f>
        <v>-2349391.6099999994</v>
      </c>
    </row>
    <row r="62" spans="1:11" ht="18.75" customHeight="1">
      <c r="A62" s="16" t="s">
        <v>77</v>
      </c>
      <c r="B62" s="35">
        <f aca="true" t="shared" si="17" ref="B62:J62">B63+B64+B65+B66+B67+B68</f>
        <v>-248187.01</v>
      </c>
      <c r="C62" s="35">
        <f t="shared" si="17"/>
        <v>-226918.09</v>
      </c>
      <c r="D62" s="35">
        <f t="shared" si="17"/>
        <v>-222665.22</v>
      </c>
      <c r="E62" s="35">
        <f t="shared" si="17"/>
        <v>-283238.11</v>
      </c>
      <c r="F62" s="35">
        <f t="shared" si="17"/>
        <v>-255945.03999999998</v>
      </c>
      <c r="G62" s="35">
        <f t="shared" si="17"/>
        <v>-292380.98</v>
      </c>
      <c r="H62" s="35">
        <f t="shared" si="17"/>
        <v>-182792.5</v>
      </c>
      <c r="I62" s="35">
        <f t="shared" si="17"/>
        <v>-34475</v>
      </c>
      <c r="J62" s="35">
        <f t="shared" si="17"/>
        <v>-67228</v>
      </c>
      <c r="K62" s="35">
        <f aca="true" t="shared" si="18" ref="K62:K98">SUM(B62:J62)</f>
        <v>-1813829.95</v>
      </c>
    </row>
    <row r="63" spans="1:11" ht="18.75" customHeight="1">
      <c r="A63" s="12" t="s">
        <v>78</v>
      </c>
      <c r="B63" s="35">
        <f>-ROUND(B9*$D$3,2)</f>
        <v>-156999.5</v>
      </c>
      <c r="C63" s="35">
        <f aca="true" t="shared" si="19" ref="C63:J63">-ROUND(C9*$D$3,2)</f>
        <v>-217318.5</v>
      </c>
      <c r="D63" s="35">
        <f t="shared" si="19"/>
        <v>-190722</v>
      </c>
      <c r="E63" s="35">
        <f t="shared" si="19"/>
        <v>-140997.5</v>
      </c>
      <c r="F63" s="35">
        <f t="shared" si="19"/>
        <v>-162757</v>
      </c>
      <c r="G63" s="35">
        <f t="shared" si="19"/>
        <v>-214028.5</v>
      </c>
      <c r="H63" s="35">
        <f t="shared" si="19"/>
        <v>-182612.5</v>
      </c>
      <c r="I63" s="35">
        <f t="shared" si="19"/>
        <v>-34475</v>
      </c>
      <c r="J63" s="35">
        <f t="shared" si="19"/>
        <v>-67228</v>
      </c>
      <c r="K63" s="35">
        <f t="shared" si="18"/>
        <v>-1367138.5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-1172.5</v>
      </c>
      <c r="C65" s="35">
        <v>-238</v>
      </c>
      <c r="D65" s="35">
        <v>-406</v>
      </c>
      <c r="E65" s="35">
        <v>-1365</v>
      </c>
      <c r="F65" s="35">
        <v>-427</v>
      </c>
      <c r="G65" s="35">
        <v>-357</v>
      </c>
      <c r="H65" s="19">
        <v>0</v>
      </c>
      <c r="I65" s="19">
        <v>0</v>
      </c>
      <c r="J65" s="19">
        <v>0</v>
      </c>
      <c r="K65" s="35">
        <f t="shared" si="18"/>
        <v>-3965.5</v>
      </c>
    </row>
    <row r="66" spans="1:11" ht="18.75" customHeight="1">
      <c r="A66" s="12" t="s">
        <v>109</v>
      </c>
      <c r="B66" s="35">
        <v>-1421</v>
      </c>
      <c r="C66" s="35">
        <v>-343</v>
      </c>
      <c r="D66" s="35">
        <v>-514.5</v>
      </c>
      <c r="E66" s="35">
        <v>-1347.5</v>
      </c>
      <c r="F66" s="35">
        <v>-465.5</v>
      </c>
      <c r="G66" s="35">
        <v>-392</v>
      </c>
      <c r="H66" s="19">
        <v>0</v>
      </c>
      <c r="I66" s="19">
        <v>0</v>
      </c>
      <c r="J66" s="19">
        <v>0</v>
      </c>
      <c r="K66" s="35">
        <f t="shared" si="18"/>
        <v>-4483.5</v>
      </c>
    </row>
    <row r="67" spans="1:11" ht="18.75" customHeight="1">
      <c r="A67" s="12" t="s">
        <v>55</v>
      </c>
      <c r="B67" s="47">
        <v>-88549.01</v>
      </c>
      <c r="C67" s="47">
        <v>-9018.59</v>
      </c>
      <c r="D67" s="47">
        <v>-31022.72</v>
      </c>
      <c r="E67" s="47">
        <v>-139528.11</v>
      </c>
      <c r="F67" s="47">
        <v>-92295.54</v>
      </c>
      <c r="G67" s="47">
        <v>-77603.48</v>
      </c>
      <c r="H67" s="19">
        <v>-180</v>
      </c>
      <c r="I67" s="19">
        <v>0</v>
      </c>
      <c r="J67" s="19">
        <v>0</v>
      </c>
      <c r="K67" s="35">
        <f t="shared" si="18"/>
        <v>-438197.44999999995</v>
      </c>
    </row>
    <row r="68" spans="1:11" ht="18.75" customHeight="1">
      <c r="A68" s="12" t="s">
        <v>56</v>
      </c>
      <c r="B68" s="19">
        <v>-45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-24427.92</v>
      </c>
      <c r="C69" s="35">
        <f aca="true" t="shared" si="20" ref="C69:J69">SUM(C70:C96)</f>
        <v>3757.25</v>
      </c>
      <c r="D69" s="35">
        <f t="shared" si="20"/>
        <v>-122869.45</v>
      </c>
      <c r="E69" s="35">
        <f t="shared" si="20"/>
        <v>-51617.97</v>
      </c>
      <c r="F69" s="35">
        <f t="shared" si="20"/>
        <v>-79424.79000000001</v>
      </c>
      <c r="G69" s="35">
        <f t="shared" si="20"/>
        <v>-111392.73999999999</v>
      </c>
      <c r="H69" s="35">
        <f t="shared" si="20"/>
        <v>-30831.83</v>
      </c>
      <c r="I69" s="35">
        <f t="shared" si="20"/>
        <v>-61126.61</v>
      </c>
      <c r="J69" s="35">
        <f t="shared" si="20"/>
        <v>-33884.28</v>
      </c>
      <c r="K69" s="35">
        <f t="shared" si="18"/>
        <v>-511818.33999999997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-13922.49</v>
      </c>
      <c r="I74" s="35">
        <v>-4894.4</v>
      </c>
      <c r="J74" s="35">
        <v>-10090.2</v>
      </c>
      <c r="K74" s="48">
        <f t="shared" si="18"/>
        <v>-143530.65000000002</v>
      </c>
    </row>
    <row r="75" spans="1:11" ht="18.75" customHeight="1">
      <c r="A75" s="12" t="s">
        <v>62</v>
      </c>
      <c r="B75" s="35">
        <v>7493.43</v>
      </c>
      <c r="C75" s="35">
        <v>31220.66</v>
      </c>
      <c r="D75" s="35">
        <v>-892.93</v>
      </c>
      <c r="E75" s="35">
        <v>-8439.74</v>
      </c>
      <c r="F75" s="35">
        <v>-11607.86</v>
      </c>
      <c r="G75" s="35">
        <v>-17686.53</v>
      </c>
      <c r="H75" s="35">
        <v>5828.52</v>
      </c>
      <c r="I75" s="35">
        <v>-1931.78</v>
      </c>
      <c r="J75" s="35">
        <v>-3983.77</v>
      </c>
      <c r="K75" s="19">
        <f t="shared" si="18"/>
        <v>0</v>
      </c>
    </row>
    <row r="76" spans="1:11" ht="18.75" customHeight="1">
      <c r="A76" s="12" t="s">
        <v>63</v>
      </c>
      <c r="B76" s="35">
        <v>-17812.29</v>
      </c>
      <c r="C76" s="35">
        <v>-6867.5</v>
      </c>
      <c r="D76" s="35">
        <v>-101535.06</v>
      </c>
      <c r="E76" s="35">
        <v>-17223.04</v>
      </c>
      <c r="F76" s="35">
        <v>-48777.3</v>
      </c>
      <c r="G76" s="35">
        <v>-65261.36</v>
      </c>
      <c r="H76" s="35">
        <v>-22737.86</v>
      </c>
      <c r="I76" s="19">
        <v>0</v>
      </c>
      <c r="J76" s="35">
        <v>-3870</v>
      </c>
      <c r="K76" s="35">
        <f t="shared" si="18"/>
        <v>-284084.41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-12377.19</v>
      </c>
      <c r="F93" s="19">
        <v>0</v>
      </c>
      <c r="G93" s="19">
        <v>0</v>
      </c>
      <c r="H93" s="19">
        <v>0</v>
      </c>
      <c r="I93" s="48">
        <v>-7179.75</v>
      </c>
      <c r="J93" s="48">
        <v>-15940.31</v>
      </c>
      <c r="K93" s="48">
        <f t="shared" si="18"/>
        <v>-35497.25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48">
        <v>-23743.32</v>
      </c>
      <c r="G98" s="19">
        <v>0</v>
      </c>
      <c r="H98" s="19">
        <v>0</v>
      </c>
      <c r="I98" s="19">
        <v>0</v>
      </c>
      <c r="J98" s="19">
        <v>0</v>
      </c>
      <c r="K98" s="48">
        <f t="shared" si="18"/>
        <v>-23743.32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1314428.55</v>
      </c>
      <c r="C101" s="24">
        <f t="shared" si="21"/>
        <v>2008184.71</v>
      </c>
      <c r="D101" s="24">
        <f t="shared" si="21"/>
        <v>2300290.6299999994</v>
      </c>
      <c r="E101" s="24">
        <f t="shared" si="21"/>
        <v>1156371.5999999999</v>
      </c>
      <c r="F101" s="24">
        <f t="shared" si="21"/>
        <v>1641594.5699999998</v>
      </c>
      <c r="G101" s="24">
        <f t="shared" si="21"/>
        <v>2496212.32</v>
      </c>
      <c r="H101" s="24">
        <f t="shared" si="21"/>
        <v>1268496.5299999998</v>
      </c>
      <c r="I101" s="24">
        <f>+I102+I103</f>
        <v>474220.11</v>
      </c>
      <c r="J101" s="24">
        <f>+J102+J103</f>
        <v>789407.8400000001</v>
      </c>
      <c r="K101" s="48">
        <f>SUM(B101:J101)</f>
        <v>13449206.859999998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1297119.52</v>
      </c>
      <c r="C102" s="24">
        <f t="shared" si="22"/>
        <v>1986234.03</v>
      </c>
      <c r="D102" s="24">
        <f t="shared" si="22"/>
        <v>2275058.3999999994</v>
      </c>
      <c r="E102" s="24">
        <f t="shared" si="22"/>
        <v>1135483.68</v>
      </c>
      <c r="F102" s="24">
        <f t="shared" si="22"/>
        <v>1619778.43</v>
      </c>
      <c r="G102" s="24">
        <f t="shared" si="22"/>
        <v>2468643.9299999997</v>
      </c>
      <c r="H102" s="24">
        <f t="shared" si="22"/>
        <v>1249903.2299999997</v>
      </c>
      <c r="I102" s="24">
        <f t="shared" si="22"/>
        <v>474220.11</v>
      </c>
      <c r="J102" s="24">
        <f t="shared" si="22"/>
        <v>776498.55</v>
      </c>
      <c r="K102" s="48">
        <f>SUM(B102:J102)</f>
        <v>13282939.879999999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13449206.869999997</v>
      </c>
      <c r="L109" s="54"/>
    </row>
    <row r="110" spans="1:11" ht="18.75" customHeight="1">
      <c r="A110" s="26" t="s">
        <v>73</v>
      </c>
      <c r="B110" s="27">
        <v>160815.2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160815.2</v>
      </c>
    </row>
    <row r="111" spans="1:11" ht="18.75" customHeight="1">
      <c r="A111" s="26" t="s">
        <v>74</v>
      </c>
      <c r="B111" s="27">
        <v>1153613.35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1153613.35</v>
      </c>
    </row>
    <row r="112" spans="1:11" ht="18.75" customHeight="1">
      <c r="A112" s="26" t="s">
        <v>75</v>
      </c>
      <c r="B112" s="40">
        <v>0</v>
      </c>
      <c r="C112" s="27">
        <f>+C101</f>
        <v>2008184.71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2008184.71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2300290.6299999994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2300290.6299999994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1156371.5999999999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1156371.5999999999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674637.72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674637.72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303758.23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303758.23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578387.81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578387.81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84810.82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84810.82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728294.86</v>
      </c>
      <c r="H119" s="40">
        <v>0</v>
      </c>
      <c r="I119" s="40">
        <v>0</v>
      </c>
      <c r="J119" s="40">
        <v>0</v>
      </c>
      <c r="K119" s="41">
        <f t="shared" si="24"/>
        <v>728294.86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57857.9</v>
      </c>
      <c r="H120" s="40">
        <v>0</v>
      </c>
      <c r="I120" s="40">
        <v>0</v>
      </c>
      <c r="J120" s="40">
        <v>0</v>
      </c>
      <c r="K120" s="41">
        <f t="shared" si="24"/>
        <v>57857.9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395581.65</v>
      </c>
      <c r="H121" s="40">
        <v>0</v>
      </c>
      <c r="I121" s="40">
        <v>0</v>
      </c>
      <c r="J121" s="40">
        <v>0</v>
      </c>
      <c r="K121" s="41">
        <f t="shared" si="24"/>
        <v>395581.65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367995.44</v>
      </c>
      <c r="H122" s="40">
        <v>0</v>
      </c>
      <c r="I122" s="40">
        <v>0</v>
      </c>
      <c r="J122" s="40">
        <v>0</v>
      </c>
      <c r="K122" s="41">
        <f t="shared" si="24"/>
        <v>367995.44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946482.46</v>
      </c>
      <c r="H123" s="40">
        <v>0</v>
      </c>
      <c r="I123" s="40">
        <v>0</v>
      </c>
      <c r="J123" s="40">
        <v>0</v>
      </c>
      <c r="K123" s="41">
        <f t="shared" si="24"/>
        <v>946482.46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454191.59</v>
      </c>
      <c r="I124" s="40">
        <v>0</v>
      </c>
      <c r="J124" s="40">
        <v>0</v>
      </c>
      <c r="K124" s="41">
        <f t="shared" si="24"/>
        <v>454191.59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814304.95</v>
      </c>
      <c r="I125" s="40">
        <v>0</v>
      </c>
      <c r="J125" s="40">
        <v>0</v>
      </c>
      <c r="K125" s="41">
        <f t="shared" si="24"/>
        <v>814304.95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474220.11</v>
      </c>
      <c r="J126" s="40">
        <v>0</v>
      </c>
      <c r="K126" s="41">
        <f t="shared" si="24"/>
        <v>474220.11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789407.84</v>
      </c>
      <c r="K127" s="44">
        <f t="shared" si="24"/>
        <v>789407.84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2015-11-06T19:18:22Z</dcterms:modified>
  <cp:category/>
  <cp:version/>
  <cp:contentType/>
  <cp:contentStatus/>
</cp:coreProperties>
</file>