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<sst xmlns="http://schemas.openxmlformats.org/spreadsheetml/2006/main" count="133" uniqueCount="133">
  <si>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</si>
  <si>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</si>
  <si>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</si>
  <si>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</si>
  <si>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</si>
  <si>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</si>
  <si>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</si>
  <si>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</si>
  <si>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</si>
  <si>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</si>
  <si>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</si>
  <si>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</si>
  <si>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</si>
  <si>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</si>
  <si>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</si>
  <si>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</si>
  <si>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</si>
  <si>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</si>
  <si>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</si>
  <si>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</si>
  <si>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</si>
  <si>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</si>
  <si>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</si>
  <si>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</si>
  <si>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</si>
  <si>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</si>
  <si>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</si>
  <si>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</si>
  <si>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</si>
  <si>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</si>
  <si>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</si>
  <si>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</si>
  <si>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</si>
  <si>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</si>
  <si>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</si>
  <si>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</si>
  <si>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</si>
  <si>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</si>
  <si>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</si>
  <si>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</si>
  <si>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</si>
  <si>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</si>
  <si>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</si>
  <si>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</si>
  <si>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</si>
  <si>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</si>
  <si>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</si>
  <si>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</si>
  <si>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</si>
  <si>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</si>
  <si>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</si>
  <si>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</si>
  <si>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</si>
  <si>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</si>
  <si>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</si>
  <si>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</si>
  <si>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</si>
  <si>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</si>
  <si>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</si>
  <si>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</si>
  <si>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</si>
  <si>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</si>
  <si>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</si>
  <si>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</si>
  <si>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</si>
  <si>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</si>
  <si>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</si>
  <si>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</si>
  <si>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</si>
  <si>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</si>
  <si>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</si>
  <si>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</si>
  <si>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</si>
  <si>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</si>
  <si>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</si>
  <si>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</si>
  <si>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</si>
  <si>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</si>
  <si>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</si>
  <si>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</si>
  <si>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</si>
  <si>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</si>
  <si>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</si>
  <si>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</si>
  <si>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</si>
  <si>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</si>
  <si>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</si>
  <si>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</si>
  <si>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</si>
  <si>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</si>
  <si>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</si>
  <si>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</si>
  <si>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</si>
  <si>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</si>
  <si>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</si>
  <si>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</si>
  <si>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</si>
  <si>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</si>
  <si>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</si>
  <si>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</si>
  <si>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</si>
  <si>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</si>
  <si>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</si>
  <si>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</si>
  <si>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</si>
  <si>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</si>
  <si>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</si>
  <si>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</si>
  <si>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</si>
  <si>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</si>
  <si>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</si>
  <si>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</si>
  <si>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</si>
  <si>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</si>
  <si>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</si>
  <si>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</si>
  <si>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</si>
  <si>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</si>
  <si>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</si>
  <si>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</si>
  <si>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</si>
  <si>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</si>
  <si>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</si>
  <si>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</si>
  <si>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</si>
  <si>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</si>
  <si>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</si>
  <si>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</si>
  <si>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</si>
  <si>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29/10/15 - VENCIMENTO 06/11/15</t>
  </si>
  <si>
    <t>6.3. Revisão de Remuneração pelo Transporte Coletivo ¹</t>
  </si>
  <si>
    <t>Nota:</t>
  </si>
  <si>
    <t xml:space="preserve">     ¹ - Pagamento de combustível não fóssil de novembro e dezembro/14, de abril a agosto e outubro/15.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</si>
</sst>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13">
      <selection activeCell="A131" sqref="A13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635064</v>
      </c>
      <c r="C7" s="9">
        <f t="shared" si="0"/>
        <v>807444</v>
      </c>
      <c r="D7" s="9">
        <f t="shared" si="0"/>
        <v>836122</v>
      </c>
      <c r="E7" s="9">
        <f t="shared" si="0"/>
        <v>563467</v>
      </c>
      <c r="F7" s="9">
        <f t="shared" si="0"/>
        <v>758879</v>
      </c>
      <c r="G7" s="9">
        <f t="shared" si="0"/>
        <v>1264095</v>
      </c>
      <c r="H7" s="9">
        <f t="shared" si="0"/>
        <v>590131</v>
      </c>
      <c r="I7" s="9">
        <f t="shared" si="0"/>
        <v>128547</v>
      </c>
      <c r="J7" s="9">
        <f t="shared" si="0"/>
        <v>331060</v>
      </c>
      <c r="K7" s="9">
        <f t="shared" si="0"/>
        <v>5914809</v>
      </c>
      <c r="L7" s="52"/>
    </row>
    <row r="8" spans="1:11" ht="17.25" customHeight="1">
      <c r="A8" s="10" t="s">
        <v>101</v>
      </c>
      <c r="B8" s="11">
        <f>B9+B12+B16</f>
        <v>391905</v>
      </c>
      <c r="C8" s="11">
        <f aca="true" t="shared" si="1" ref="C8:J8">C9+C12+C16</f>
        <v>511638</v>
      </c>
      <c r="D8" s="11">
        <f t="shared" si="1"/>
        <v>498491</v>
      </c>
      <c r="E8" s="11">
        <f t="shared" si="1"/>
        <v>349876</v>
      </c>
      <c r="F8" s="11">
        <f t="shared" si="1"/>
        <v>451784</v>
      </c>
      <c r="G8" s="11">
        <f t="shared" si="1"/>
        <v>735616</v>
      </c>
      <c r="H8" s="11">
        <f t="shared" si="1"/>
        <v>378035</v>
      </c>
      <c r="I8" s="11">
        <f t="shared" si="1"/>
        <v>73419</v>
      </c>
      <c r="J8" s="11">
        <f t="shared" si="1"/>
        <v>198183</v>
      </c>
      <c r="K8" s="11">
        <f>SUM(B8:J8)</f>
        <v>3588947</v>
      </c>
    </row>
    <row r="9" spans="1:11" ht="17.25" customHeight="1">
      <c r="A9" s="15" t="s">
        <v>17</v>
      </c>
      <c r="B9" s="13">
        <f>+B10+B11</f>
        <v>42077</v>
      </c>
      <c r="C9" s="13">
        <f aca="true" t="shared" si="2" ref="C9:J9">+C10+C11</f>
        <v>58768</v>
      </c>
      <c r="D9" s="13">
        <f t="shared" si="2"/>
        <v>49712</v>
      </c>
      <c r="E9" s="13">
        <f t="shared" si="2"/>
        <v>39175</v>
      </c>
      <c r="F9" s="13">
        <f t="shared" si="2"/>
        <v>44095</v>
      </c>
      <c r="G9" s="13">
        <f t="shared" si="2"/>
        <v>57876</v>
      </c>
      <c r="H9" s="13">
        <f t="shared" si="2"/>
        <v>52977</v>
      </c>
      <c r="I9" s="13">
        <f t="shared" si="2"/>
        <v>9647</v>
      </c>
      <c r="J9" s="13">
        <f t="shared" si="2"/>
        <v>17762</v>
      </c>
      <c r="K9" s="11">
        <f>SUM(B9:J9)</f>
        <v>372089</v>
      </c>
    </row>
    <row r="10" spans="1:11" ht="17.25" customHeight="1">
      <c r="A10" s="29" t="s">
        <v>18</v>
      </c>
      <c r="B10" s="13">
        <v>42077</v>
      </c>
      <c r="C10" s="13">
        <v>58768</v>
      </c>
      <c r="D10" s="13">
        <v>49712</v>
      </c>
      <c r="E10" s="13">
        <v>39175</v>
      </c>
      <c r="F10" s="13">
        <v>44095</v>
      </c>
      <c r="G10" s="13">
        <v>57876</v>
      </c>
      <c r="H10" s="13">
        <v>52977</v>
      </c>
      <c r="I10" s="13">
        <v>9647</v>
      </c>
      <c r="J10" s="13">
        <v>17762</v>
      </c>
      <c r="K10" s="11">
        <f>SUM(B10:J10)</f>
        <v>372089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260282</v>
      </c>
      <c r="C12" s="17">
        <f t="shared" si="3"/>
        <v>337696</v>
      </c>
      <c r="D12" s="17">
        <f t="shared" si="3"/>
        <v>336409</v>
      </c>
      <c r="E12" s="17">
        <f t="shared" si="3"/>
        <v>238324</v>
      </c>
      <c r="F12" s="17">
        <f t="shared" si="3"/>
        <v>308870</v>
      </c>
      <c r="G12" s="17">
        <f t="shared" si="3"/>
        <v>524342</v>
      </c>
      <c r="H12" s="17">
        <f t="shared" si="3"/>
        <v>253597</v>
      </c>
      <c r="I12" s="17">
        <f t="shared" si="3"/>
        <v>47261</v>
      </c>
      <c r="J12" s="17">
        <f t="shared" si="3"/>
        <v>132056</v>
      </c>
      <c r="K12" s="11">
        <f aca="true" t="shared" si="4" ref="K12:K27">SUM(B12:J12)</f>
        <v>2438837</v>
      </c>
    </row>
    <row r="13" spans="1:13" ht="17.25" customHeight="1">
      <c r="A13" s="14" t="s">
        <v>20</v>
      </c>
      <c r="B13" s="13">
        <v>127551</v>
      </c>
      <c r="C13" s="13">
        <v>175370</v>
      </c>
      <c r="D13" s="13">
        <v>180190</v>
      </c>
      <c r="E13" s="13">
        <v>123290</v>
      </c>
      <c r="F13" s="13">
        <v>160494</v>
      </c>
      <c r="G13" s="13">
        <v>257378</v>
      </c>
      <c r="H13" s="13">
        <v>118834</v>
      </c>
      <c r="I13" s="13">
        <v>26678</v>
      </c>
      <c r="J13" s="13">
        <v>71145</v>
      </c>
      <c r="K13" s="11">
        <f t="shared" si="4"/>
        <v>1240930</v>
      </c>
      <c r="L13" s="52"/>
      <c r="M13" s="53"/>
    </row>
    <row r="14" spans="1:12" ht="17.25" customHeight="1">
      <c r="A14" s="14" t="s">
        <v>21</v>
      </c>
      <c r="B14" s="13">
        <v>118409</v>
      </c>
      <c r="C14" s="13">
        <v>140911</v>
      </c>
      <c r="D14" s="13">
        <v>138673</v>
      </c>
      <c r="E14" s="13">
        <v>101716</v>
      </c>
      <c r="F14" s="13">
        <v>133652</v>
      </c>
      <c r="G14" s="13">
        <v>245059</v>
      </c>
      <c r="H14" s="13">
        <v>114353</v>
      </c>
      <c r="I14" s="13">
        <v>17072</v>
      </c>
      <c r="J14" s="13">
        <v>55281</v>
      </c>
      <c r="K14" s="11">
        <f t="shared" si="4"/>
        <v>1065126</v>
      </c>
      <c r="L14" s="52"/>
    </row>
    <row r="15" spans="1:11" ht="17.25" customHeight="1">
      <c r="A15" s="14" t="s">
        <v>22</v>
      </c>
      <c r="B15" s="13">
        <v>14322</v>
      </c>
      <c r="C15" s="13">
        <v>21415</v>
      </c>
      <c r="D15" s="13">
        <v>17546</v>
      </c>
      <c r="E15" s="13">
        <v>13318</v>
      </c>
      <c r="F15" s="13">
        <v>14724</v>
      </c>
      <c r="G15" s="13">
        <v>21905</v>
      </c>
      <c r="H15" s="13">
        <v>20410</v>
      </c>
      <c r="I15" s="13">
        <v>3511</v>
      </c>
      <c r="J15" s="13">
        <v>5630</v>
      </c>
      <c r="K15" s="11">
        <f t="shared" si="4"/>
        <v>132781</v>
      </c>
    </row>
    <row r="16" spans="1:11" ht="17.25" customHeight="1">
      <c r="A16" s="15" t="s">
        <v>97</v>
      </c>
      <c r="B16" s="13">
        <f>B17+B18+B19</f>
        <v>89546</v>
      </c>
      <c r="C16" s="13">
        <f aca="true" t="shared" si="5" ref="C16:J16">C17+C18+C19</f>
        <v>115174</v>
      </c>
      <c r="D16" s="13">
        <f t="shared" si="5"/>
        <v>112370</v>
      </c>
      <c r="E16" s="13">
        <f t="shared" si="5"/>
        <v>72377</v>
      </c>
      <c r="F16" s="13">
        <f t="shared" si="5"/>
        <v>98819</v>
      </c>
      <c r="G16" s="13">
        <f t="shared" si="5"/>
        <v>153398</v>
      </c>
      <c r="H16" s="13">
        <f t="shared" si="5"/>
        <v>71461</v>
      </c>
      <c r="I16" s="13">
        <f t="shared" si="5"/>
        <v>16511</v>
      </c>
      <c r="J16" s="13">
        <f t="shared" si="5"/>
        <v>48365</v>
      </c>
      <c r="K16" s="11">
        <f t="shared" si="4"/>
        <v>778021</v>
      </c>
    </row>
    <row r="17" spans="1:11" ht="17.25" customHeight="1">
      <c r="A17" s="14" t="s">
        <v>98</v>
      </c>
      <c r="B17" s="13">
        <v>12851</v>
      </c>
      <c r="C17" s="13">
        <v>17017</v>
      </c>
      <c r="D17" s="13">
        <v>16113</v>
      </c>
      <c r="E17" s="13">
        <v>11232</v>
      </c>
      <c r="F17" s="13">
        <v>16562</v>
      </c>
      <c r="G17" s="13">
        <v>27596</v>
      </c>
      <c r="H17" s="13">
        <v>12745</v>
      </c>
      <c r="I17" s="13">
        <v>2809</v>
      </c>
      <c r="J17" s="13">
        <v>6178</v>
      </c>
      <c r="K17" s="11">
        <f t="shared" si="4"/>
        <v>123103</v>
      </c>
    </row>
    <row r="18" spans="1:11" ht="17.25" customHeight="1">
      <c r="A18" s="14" t="s">
        <v>99</v>
      </c>
      <c r="B18" s="13">
        <v>4240</v>
      </c>
      <c r="C18" s="13">
        <v>4105</v>
      </c>
      <c r="D18" s="13">
        <v>6219</v>
      </c>
      <c r="E18" s="13">
        <v>3831</v>
      </c>
      <c r="F18" s="13">
        <v>6234</v>
      </c>
      <c r="G18" s="13">
        <v>11537</v>
      </c>
      <c r="H18" s="13">
        <v>3282</v>
      </c>
      <c r="I18" s="13">
        <v>739</v>
      </c>
      <c r="J18" s="13">
        <v>2765</v>
      </c>
      <c r="K18" s="11">
        <f t="shared" si="4"/>
        <v>42952</v>
      </c>
    </row>
    <row r="19" spans="1:11" ht="17.25" customHeight="1">
      <c r="A19" s="14" t="s">
        <v>100</v>
      </c>
      <c r="B19" s="13">
        <v>72455</v>
      </c>
      <c r="C19" s="13">
        <v>94052</v>
      </c>
      <c r="D19" s="13">
        <v>90038</v>
      </c>
      <c r="E19" s="13">
        <v>57314</v>
      </c>
      <c r="F19" s="13">
        <v>76023</v>
      </c>
      <c r="G19" s="13">
        <v>114265</v>
      </c>
      <c r="H19" s="13">
        <v>55434</v>
      </c>
      <c r="I19" s="13">
        <v>12963</v>
      </c>
      <c r="J19" s="13">
        <v>39422</v>
      </c>
      <c r="K19" s="11">
        <f t="shared" si="4"/>
        <v>611966</v>
      </c>
    </row>
    <row r="20" spans="1:11" ht="17.25" customHeight="1">
      <c r="A20" s="16" t="s">
        <v>23</v>
      </c>
      <c r="B20" s="11">
        <f>+B21+B22+B23</f>
        <v>183753</v>
      </c>
      <c r="C20" s="11">
        <f aca="true" t="shared" si="6" ref="C20:J20">+C21+C22+C23</f>
        <v>205064</v>
      </c>
      <c r="D20" s="11">
        <f t="shared" si="6"/>
        <v>234276</v>
      </c>
      <c r="E20" s="11">
        <f t="shared" si="6"/>
        <v>149758</v>
      </c>
      <c r="F20" s="11">
        <f t="shared" si="6"/>
        <v>231397</v>
      </c>
      <c r="G20" s="11">
        <f t="shared" si="6"/>
        <v>433756</v>
      </c>
      <c r="H20" s="11">
        <f t="shared" si="6"/>
        <v>155458</v>
      </c>
      <c r="I20" s="11">
        <f t="shared" si="6"/>
        <v>36136</v>
      </c>
      <c r="J20" s="11">
        <f t="shared" si="6"/>
        <v>87545</v>
      </c>
      <c r="K20" s="11">
        <f t="shared" si="4"/>
        <v>1717143</v>
      </c>
    </row>
    <row r="21" spans="1:12" ht="17.25" customHeight="1">
      <c r="A21" s="12" t="s">
        <v>24</v>
      </c>
      <c r="B21" s="13">
        <v>101743</v>
      </c>
      <c r="C21" s="13">
        <v>123972</v>
      </c>
      <c r="D21" s="13">
        <v>142160</v>
      </c>
      <c r="E21" s="13">
        <v>89269</v>
      </c>
      <c r="F21" s="13">
        <v>136848</v>
      </c>
      <c r="G21" s="13">
        <v>236961</v>
      </c>
      <c r="H21" s="13">
        <v>89688</v>
      </c>
      <c r="I21" s="13">
        <v>23018</v>
      </c>
      <c r="J21" s="13">
        <v>52465</v>
      </c>
      <c r="K21" s="11">
        <f t="shared" si="4"/>
        <v>996124</v>
      </c>
      <c r="L21" s="52"/>
    </row>
    <row r="22" spans="1:12" ht="17.25" customHeight="1">
      <c r="A22" s="12" t="s">
        <v>25</v>
      </c>
      <c r="B22" s="13">
        <v>74984</v>
      </c>
      <c r="C22" s="13">
        <v>72802</v>
      </c>
      <c r="D22" s="13">
        <v>83738</v>
      </c>
      <c r="E22" s="13">
        <v>55195</v>
      </c>
      <c r="F22" s="13">
        <v>87666</v>
      </c>
      <c r="G22" s="13">
        <v>185024</v>
      </c>
      <c r="H22" s="13">
        <v>58423</v>
      </c>
      <c r="I22" s="13">
        <v>11709</v>
      </c>
      <c r="J22" s="13">
        <v>32438</v>
      </c>
      <c r="K22" s="11">
        <f t="shared" si="4"/>
        <v>661979</v>
      </c>
      <c r="L22" s="52"/>
    </row>
    <row r="23" spans="1:11" ht="17.25" customHeight="1">
      <c r="A23" s="12" t="s">
        <v>26</v>
      </c>
      <c r="B23" s="13">
        <v>7026</v>
      </c>
      <c r="C23" s="13">
        <v>8290</v>
      </c>
      <c r="D23" s="13">
        <v>8378</v>
      </c>
      <c r="E23" s="13">
        <v>5294</v>
      </c>
      <c r="F23" s="13">
        <v>6883</v>
      </c>
      <c r="G23" s="13">
        <v>11771</v>
      </c>
      <c r="H23" s="13">
        <v>7347</v>
      </c>
      <c r="I23" s="13">
        <v>1409</v>
      </c>
      <c r="J23" s="13">
        <v>2642</v>
      </c>
      <c r="K23" s="11">
        <f t="shared" si="4"/>
        <v>59040</v>
      </c>
    </row>
    <row r="24" spans="1:11" ht="17.25" customHeight="1">
      <c r="A24" s="16" t="s">
        <v>27</v>
      </c>
      <c r="B24" s="13">
        <v>59406</v>
      </c>
      <c r="C24" s="13">
        <v>90742</v>
      </c>
      <c r="D24" s="13">
        <v>103355</v>
      </c>
      <c r="E24" s="13">
        <v>63833</v>
      </c>
      <c r="F24" s="13">
        <v>75698</v>
      </c>
      <c r="G24" s="13">
        <v>94723</v>
      </c>
      <c r="H24" s="13">
        <v>48008</v>
      </c>
      <c r="I24" s="13">
        <v>18992</v>
      </c>
      <c r="J24" s="13">
        <v>45332</v>
      </c>
      <c r="K24" s="11">
        <f t="shared" si="4"/>
        <v>600089</v>
      </c>
    </row>
    <row r="25" spans="1:12" ht="17.25" customHeight="1">
      <c r="A25" s="12" t="s">
        <v>28</v>
      </c>
      <c r="B25" s="13">
        <v>38020</v>
      </c>
      <c r="C25" s="13">
        <v>58075</v>
      </c>
      <c r="D25" s="13">
        <v>66147</v>
      </c>
      <c r="E25" s="13">
        <v>40853</v>
      </c>
      <c r="F25" s="13">
        <v>48447</v>
      </c>
      <c r="G25" s="13">
        <v>60623</v>
      </c>
      <c r="H25" s="13">
        <v>30725</v>
      </c>
      <c r="I25" s="13">
        <v>12155</v>
      </c>
      <c r="J25" s="13">
        <v>29012</v>
      </c>
      <c r="K25" s="11">
        <f t="shared" si="4"/>
        <v>384057</v>
      </c>
      <c r="L25" s="52"/>
    </row>
    <row r="26" spans="1:12" ht="17.25" customHeight="1">
      <c r="A26" s="12" t="s">
        <v>29</v>
      </c>
      <c r="B26" s="13">
        <v>21386</v>
      </c>
      <c r="C26" s="13">
        <v>32667</v>
      </c>
      <c r="D26" s="13">
        <v>37208</v>
      </c>
      <c r="E26" s="13">
        <v>22980</v>
      </c>
      <c r="F26" s="13">
        <v>27251</v>
      </c>
      <c r="G26" s="13">
        <v>34100</v>
      </c>
      <c r="H26" s="13">
        <v>17283</v>
      </c>
      <c r="I26" s="13">
        <v>6837</v>
      </c>
      <c r="J26" s="13">
        <v>16320</v>
      </c>
      <c r="K26" s="11">
        <f t="shared" si="4"/>
        <v>216032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8630</v>
      </c>
      <c r="I27" s="11">
        <v>0</v>
      </c>
      <c r="J27" s="11">
        <v>0</v>
      </c>
      <c r="K27" s="11">
        <f t="shared" si="4"/>
        <v>8630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6410.99</v>
      </c>
      <c r="I35" s="19">
        <v>0</v>
      </c>
      <c r="J35" s="19">
        <v>0</v>
      </c>
      <c r="K35" s="23">
        <f>SUM(B35:J35)</f>
        <v>6410.99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1655737.91</v>
      </c>
      <c r="C47" s="22">
        <f aca="true" t="shared" si="11" ref="C47:H47">+C48+C57</f>
        <v>2398317.3200000008</v>
      </c>
      <c r="D47" s="22">
        <f t="shared" si="11"/>
        <v>2795728.0300000003</v>
      </c>
      <c r="E47" s="22">
        <f t="shared" si="11"/>
        <v>1608362.7699999998</v>
      </c>
      <c r="F47" s="22">
        <f t="shared" si="11"/>
        <v>2097926.68</v>
      </c>
      <c r="G47" s="22">
        <f t="shared" si="11"/>
        <v>3002587.89</v>
      </c>
      <c r="H47" s="22">
        <f t="shared" si="11"/>
        <v>1617233.96</v>
      </c>
      <c r="I47" s="22">
        <f>+I48+I57</f>
        <v>615378.98</v>
      </c>
      <c r="J47" s="22">
        <f>+J48+J57</f>
        <v>954012.4900000001</v>
      </c>
      <c r="K47" s="22">
        <f>SUM(B47:J47)</f>
        <v>16745286.030000003</v>
      </c>
    </row>
    <row r="48" spans="1:11" ht="17.25" customHeight="1">
      <c r="A48" s="16" t="s">
        <v>115</v>
      </c>
      <c r="B48" s="23">
        <f>SUM(B49:B56)</f>
        <v>1638428.88</v>
      </c>
      <c r="C48" s="23">
        <f aca="true" t="shared" si="12" ref="C48:J48">SUM(C49:C56)</f>
        <v>2376366.6400000006</v>
      </c>
      <c r="D48" s="23">
        <f t="shared" si="12"/>
        <v>2770495.8000000003</v>
      </c>
      <c r="E48" s="23">
        <f t="shared" si="12"/>
        <v>1587474.8499999999</v>
      </c>
      <c r="F48" s="23">
        <f t="shared" si="12"/>
        <v>2076110.54</v>
      </c>
      <c r="G48" s="23">
        <f t="shared" si="12"/>
        <v>2975019.5</v>
      </c>
      <c r="H48" s="23">
        <f t="shared" si="12"/>
        <v>1598640.66</v>
      </c>
      <c r="I48" s="23">
        <f t="shared" si="12"/>
        <v>615378.98</v>
      </c>
      <c r="J48" s="23">
        <f t="shared" si="12"/>
        <v>941103.2000000001</v>
      </c>
      <c r="K48" s="23">
        <f aca="true" t="shared" si="13" ref="K48:K57">SUM(B48:J48)</f>
        <v>16579019.05</v>
      </c>
    </row>
    <row r="49" spans="1:11" ht="17.25" customHeight="1">
      <c r="A49" s="34" t="s">
        <v>46</v>
      </c>
      <c r="B49" s="23">
        <f aca="true" t="shared" si="14" ref="B49:H49">ROUND(B30*B7,2)</f>
        <v>1637385.51</v>
      </c>
      <c r="C49" s="23">
        <f t="shared" si="14"/>
        <v>2369282.93</v>
      </c>
      <c r="D49" s="23">
        <f t="shared" si="14"/>
        <v>2768316.33</v>
      </c>
      <c r="E49" s="23">
        <f t="shared" si="14"/>
        <v>1586610.38</v>
      </c>
      <c r="F49" s="23">
        <f t="shared" si="14"/>
        <v>2074395.75</v>
      </c>
      <c r="G49" s="23">
        <f t="shared" si="14"/>
        <v>2972519.39</v>
      </c>
      <c r="H49" s="23">
        <f t="shared" si="14"/>
        <v>1591229.23</v>
      </c>
      <c r="I49" s="23">
        <f>ROUND(I30*I7,2)</f>
        <v>614313.26</v>
      </c>
      <c r="J49" s="23">
        <f>ROUND(J30*J7,2)</f>
        <v>938886.16</v>
      </c>
      <c r="K49" s="23">
        <f t="shared" si="13"/>
        <v>16552938.940000001</v>
      </c>
    </row>
    <row r="50" spans="1:11" ht="17.25" customHeight="1">
      <c r="A50" s="34" t="s">
        <v>47</v>
      </c>
      <c r="B50" s="19">
        <v>0</v>
      </c>
      <c r="C50" s="23">
        <f>ROUND(C31*C7,2)</f>
        <v>5266.47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5266.47</v>
      </c>
    </row>
    <row r="51" spans="1:11" ht="17.25" customHeight="1">
      <c r="A51" s="68" t="s">
        <v>108</v>
      </c>
      <c r="B51" s="69">
        <f aca="true" t="shared" si="15" ref="B51:H51">ROUND(B32*B7,2)</f>
        <v>-3048.31</v>
      </c>
      <c r="C51" s="69">
        <f t="shared" si="15"/>
        <v>-3956.48</v>
      </c>
      <c r="D51" s="69">
        <f t="shared" si="15"/>
        <v>-4180.61</v>
      </c>
      <c r="E51" s="69">
        <f t="shared" si="15"/>
        <v>-2580.93</v>
      </c>
      <c r="F51" s="69">
        <f t="shared" si="15"/>
        <v>-3566.73</v>
      </c>
      <c r="G51" s="69">
        <f t="shared" si="15"/>
        <v>-4929.97</v>
      </c>
      <c r="H51" s="69">
        <f t="shared" si="15"/>
        <v>-2714.6</v>
      </c>
      <c r="I51" s="19">
        <v>0</v>
      </c>
      <c r="J51" s="19">
        <v>0</v>
      </c>
      <c r="K51" s="69">
        <f>SUM(B51:J51)</f>
        <v>-24977.63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6410.99</v>
      </c>
      <c r="I53" s="31">
        <f>+I35</f>
        <v>0</v>
      </c>
      <c r="J53" s="31">
        <f>+J35</f>
        <v>0</v>
      </c>
      <c r="K53" s="23">
        <f t="shared" si="13"/>
        <v>6410.99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-249009.99</v>
      </c>
      <c r="C61" s="35">
        <f t="shared" si="16"/>
        <v>-204276.87</v>
      </c>
      <c r="D61" s="35">
        <f t="shared" si="16"/>
        <v>-176044.55</v>
      </c>
      <c r="E61" s="35">
        <f t="shared" si="16"/>
        <v>-269142.22</v>
      </c>
      <c r="F61" s="35">
        <f t="shared" si="16"/>
        <v>83998.15</v>
      </c>
      <c r="G61" s="35">
        <f t="shared" si="16"/>
        <v>-162141.88999999998</v>
      </c>
      <c r="H61" s="35">
        <f t="shared" si="16"/>
        <v>-107222.67</v>
      </c>
      <c r="I61" s="35">
        <f t="shared" si="16"/>
        <v>-93533.35</v>
      </c>
      <c r="J61" s="35">
        <f t="shared" si="16"/>
        <v>-89334.02</v>
      </c>
      <c r="K61" s="35">
        <f>SUM(B61:J61)</f>
        <v>-1266707.41</v>
      </c>
    </row>
    <row r="62" spans="1:11" ht="18.75" customHeight="1">
      <c r="A62" s="16" t="s">
        <v>77</v>
      </c>
      <c r="B62" s="35">
        <f aca="true" t="shared" si="17" ref="B62:J62">B63+B64+B65+B66+B67+B68</f>
        <v>-234900.93</v>
      </c>
      <c r="C62" s="35">
        <f t="shared" si="17"/>
        <v>-215926.16</v>
      </c>
      <c r="D62" s="35">
        <f t="shared" si="17"/>
        <v>-206291.09</v>
      </c>
      <c r="E62" s="35">
        <f t="shared" si="17"/>
        <v>-267201.33</v>
      </c>
      <c r="F62" s="35">
        <f t="shared" si="17"/>
        <v>-232769.34</v>
      </c>
      <c r="G62" s="35">
        <f t="shared" si="17"/>
        <v>-284891.7</v>
      </c>
      <c r="H62" s="35">
        <f t="shared" si="17"/>
        <v>-185429.5</v>
      </c>
      <c r="I62" s="35">
        <f t="shared" si="17"/>
        <v>-33764.5</v>
      </c>
      <c r="J62" s="35">
        <f t="shared" si="17"/>
        <v>-62167</v>
      </c>
      <c r="K62" s="35">
        <f aca="true" t="shared" si="18" ref="K62:K98">SUM(B62:J62)</f>
        <v>-1723341.55</v>
      </c>
    </row>
    <row r="63" spans="1:11" ht="18.75" customHeight="1">
      <c r="A63" s="12" t="s">
        <v>78</v>
      </c>
      <c r="B63" s="35">
        <f>-ROUND(B9*$D$3,2)</f>
        <v>-147269.5</v>
      </c>
      <c r="C63" s="35">
        <f aca="true" t="shared" si="19" ref="C63:J63">-ROUND(C9*$D$3,2)</f>
        <v>-205688</v>
      </c>
      <c r="D63" s="35">
        <f t="shared" si="19"/>
        <v>-173992</v>
      </c>
      <c r="E63" s="35">
        <f t="shared" si="19"/>
        <v>-137112.5</v>
      </c>
      <c r="F63" s="35">
        <f t="shared" si="19"/>
        <v>-154332.5</v>
      </c>
      <c r="G63" s="35">
        <f t="shared" si="19"/>
        <v>-202566</v>
      </c>
      <c r="H63" s="35">
        <f t="shared" si="19"/>
        <v>-185419.5</v>
      </c>
      <c r="I63" s="35">
        <f t="shared" si="19"/>
        <v>-33764.5</v>
      </c>
      <c r="J63" s="35">
        <f t="shared" si="19"/>
        <v>-62167</v>
      </c>
      <c r="K63" s="35">
        <f t="shared" si="18"/>
        <v>-1302311.5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-1169</v>
      </c>
      <c r="C65" s="35">
        <v>-175</v>
      </c>
      <c r="D65" s="35">
        <v>-378</v>
      </c>
      <c r="E65" s="35">
        <v>-1085</v>
      </c>
      <c r="F65" s="35">
        <v>-381.5</v>
      </c>
      <c r="G65" s="35">
        <v>-304.5</v>
      </c>
      <c r="H65" s="19">
        <v>0</v>
      </c>
      <c r="I65" s="19">
        <v>0</v>
      </c>
      <c r="J65" s="19">
        <v>0</v>
      </c>
      <c r="K65" s="35">
        <f t="shared" si="18"/>
        <v>-3493</v>
      </c>
    </row>
    <row r="66" spans="1:11" ht="18.75" customHeight="1">
      <c r="A66" s="12" t="s">
        <v>109</v>
      </c>
      <c r="B66" s="35">
        <v>-1347.5</v>
      </c>
      <c r="C66" s="35">
        <v>-392</v>
      </c>
      <c r="D66" s="35">
        <v>-514.5</v>
      </c>
      <c r="E66" s="35">
        <v>-735</v>
      </c>
      <c r="F66" s="35">
        <v>-416.5</v>
      </c>
      <c r="G66" s="35">
        <v>-318.5</v>
      </c>
      <c r="H66" s="19">
        <v>0</v>
      </c>
      <c r="I66" s="19">
        <v>0</v>
      </c>
      <c r="J66" s="19">
        <v>0</v>
      </c>
      <c r="K66" s="35">
        <f t="shared" si="18"/>
        <v>-3724</v>
      </c>
    </row>
    <row r="67" spans="1:11" ht="18.75" customHeight="1">
      <c r="A67" s="12" t="s">
        <v>55</v>
      </c>
      <c r="B67" s="47">
        <v>-85069.93</v>
      </c>
      <c r="C67" s="47">
        <v>-9671.16</v>
      </c>
      <c r="D67" s="47">
        <v>-31406.59</v>
      </c>
      <c r="E67" s="47">
        <v>-128178.83</v>
      </c>
      <c r="F67" s="47">
        <v>-77638.84</v>
      </c>
      <c r="G67" s="47">
        <v>-81702.7</v>
      </c>
      <c r="H67" s="19">
        <v>-10</v>
      </c>
      <c r="I67" s="19">
        <v>0</v>
      </c>
      <c r="J67" s="19">
        <v>0</v>
      </c>
      <c r="K67" s="35">
        <f t="shared" si="18"/>
        <v>-413678.05</v>
      </c>
    </row>
    <row r="68" spans="1:11" ht="18.75" customHeight="1">
      <c r="A68" s="12" t="s">
        <v>56</v>
      </c>
      <c r="B68" s="19">
        <v>-45</v>
      </c>
      <c r="C68" s="19">
        <v>0</v>
      </c>
      <c r="D68" s="47">
        <v>0</v>
      </c>
      <c r="E68" s="47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-135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-26927.41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-59768.85</v>
      </c>
      <c r="J69" s="35">
        <f t="shared" si="20"/>
        <v>-27167.02</v>
      </c>
      <c r="K69" s="35">
        <f t="shared" si="18"/>
        <v>-230416.66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-13349.41</v>
      </c>
      <c r="F93" s="19">
        <v>0</v>
      </c>
      <c r="G93" s="19">
        <v>0</v>
      </c>
      <c r="H93" s="19">
        <v>0</v>
      </c>
      <c r="I93" s="48">
        <v>-7753.78</v>
      </c>
      <c r="J93" s="48">
        <v>-17076.82</v>
      </c>
      <c r="K93" s="48">
        <f t="shared" si="18"/>
        <v>-38180.009999999995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130</v>
      </c>
      <c r="B98" s="19">
        <v>0</v>
      </c>
      <c r="C98" s="48">
        <v>32245.2</v>
      </c>
      <c r="D98" s="48">
        <v>50688</v>
      </c>
      <c r="E98" s="48">
        <v>24986.52</v>
      </c>
      <c r="F98" s="48">
        <v>335807.12</v>
      </c>
      <c r="G98" s="48">
        <v>151194.66</v>
      </c>
      <c r="H98" s="48">
        <v>92129.3</v>
      </c>
      <c r="I98" s="19">
        <v>0</v>
      </c>
      <c r="J98" s="19">
        <v>0</v>
      </c>
      <c r="K98" s="48">
        <f t="shared" si="18"/>
        <v>687050.8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1406727.92</v>
      </c>
      <c r="C101" s="24">
        <f t="shared" si="21"/>
        <v>2194040.4500000007</v>
      </c>
      <c r="D101" s="24">
        <f t="shared" si="21"/>
        <v>2619683.4800000004</v>
      </c>
      <c r="E101" s="24">
        <f t="shared" si="21"/>
        <v>1339220.5499999998</v>
      </c>
      <c r="F101" s="24">
        <f t="shared" si="21"/>
        <v>2181924.83</v>
      </c>
      <c r="G101" s="24">
        <f t="shared" si="21"/>
        <v>2840446</v>
      </c>
      <c r="H101" s="24">
        <f t="shared" si="21"/>
        <v>1510011.29</v>
      </c>
      <c r="I101" s="24">
        <f>+I102+I103</f>
        <v>521845.63</v>
      </c>
      <c r="J101" s="24">
        <f>+J102+J103</f>
        <v>864678.4700000001</v>
      </c>
      <c r="K101" s="48">
        <f>SUM(B101:J101)</f>
        <v>15478578.620000001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1389418.89</v>
      </c>
      <c r="C102" s="24">
        <f t="shared" si="22"/>
        <v>2172089.7700000005</v>
      </c>
      <c r="D102" s="24">
        <f t="shared" si="22"/>
        <v>2594451.2500000005</v>
      </c>
      <c r="E102" s="24">
        <f t="shared" si="22"/>
        <v>1318332.63</v>
      </c>
      <c r="F102" s="24">
        <f t="shared" si="22"/>
        <v>2160108.69</v>
      </c>
      <c r="G102" s="24">
        <f t="shared" si="22"/>
        <v>2812877.61</v>
      </c>
      <c r="H102" s="24">
        <f t="shared" si="22"/>
        <v>1491417.99</v>
      </c>
      <c r="I102" s="24">
        <f t="shared" si="22"/>
        <v>521845.63</v>
      </c>
      <c r="J102" s="24">
        <f t="shared" si="22"/>
        <v>851769.18</v>
      </c>
      <c r="K102" s="48">
        <f>SUM(B102:J102)</f>
        <v>15312311.64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15478578.610000005</v>
      </c>
      <c r="L109" s="54"/>
    </row>
    <row r="110" spans="1:11" ht="18.75" customHeight="1">
      <c r="A110" s="26" t="s">
        <v>73</v>
      </c>
      <c r="B110" s="27">
        <v>180717.81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180717.81</v>
      </c>
    </row>
    <row r="111" spans="1:11" ht="18.75" customHeight="1">
      <c r="A111" s="26" t="s">
        <v>74</v>
      </c>
      <c r="B111" s="27">
        <v>1226010.11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1226010.11</v>
      </c>
    </row>
    <row r="112" spans="1:11" ht="18.75" customHeight="1">
      <c r="A112" s="26" t="s">
        <v>75</v>
      </c>
      <c r="B112" s="40">
        <v>0</v>
      </c>
      <c r="C112" s="27">
        <f>+C101</f>
        <v>2194040.4500000007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2194040.4500000007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2619683.4800000004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2619683.4800000004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1339220.5499999998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1339220.5499999998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417374.55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417374.55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932195.36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932195.36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108472.06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108472.06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723882.86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723882.86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824221.21</v>
      </c>
      <c r="H119" s="40">
        <v>0</v>
      </c>
      <c r="I119" s="40">
        <v>0</v>
      </c>
      <c r="J119" s="40">
        <v>0</v>
      </c>
      <c r="K119" s="41">
        <f t="shared" si="24"/>
        <v>824221.21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64742.56</v>
      </c>
      <c r="H120" s="40">
        <v>0</v>
      </c>
      <c r="I120" s="40">
        <v>0</v>
      </c>
      <c r="J120" s="40">
        <v>0</v>
      </c>
      <c r="K120" s="41">
        <f t="shared" si="24"/>
        <v>64742.56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430702.97</v>
      </c>
      <c r="H121" s="40">
        <v>0</v>
      </c>
      <c r="I121" s="40">
        <v>0</v>
      </c>
      <c r="J121" s="40">
        <v>0</v>
      </c>
      <c r="K121" s="41">
        <f t="shared" si="24"/>
        <v>430702.97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406060.64</v>
      </c>
      <c r="H122" s="40">
        <v>0</v>
      </c>
      <c r="I122" s="40">
        <v>0</v>
      </c>
      <c r="J122" s="40">
        <v>0</v>
      </c>
      <c r="K122" s="41">
        <f t="shared" si="24"/>
        <v>406060.64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1114718.62</v>
      </c>
      <c r="H123" s="40">
        <v>0</v>
      </c>
      <c r="I123" s="40">
        <v>0</v>
      </c>
      <c r="J123" s="40">
        <v>0</v>
      </c>
      <c r="K123" s="41">
        <f t="shared" si="24"/>
        <v>1114718.62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567568.41</v>
      </c>
      <c r="I124" s="40">
        <v>0</v>
      </c>
      <c r="J124" s="40">
        <v>0</v>
      </c>
      <c r="K124" s="41">
        <f t="shared" si="24"/>
        <v>567568.41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942442.87</v>
      </c>
      <c r="I125" s="40">
        <v>0</v>
      </c>
      <c r="J125" s="40">
        <v>0</v>
      </c>
      <c r="K125" s="41">
        <f t="shared" si="24"/>
        <v>942442.87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521845.63</v>
      </c>
      <c r="J126" s="40">
        <v>0</v>
      </c>
      <c r="K126" s="41">
        <f t="shared" si="24"/>
        <v>521845.63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864678.47</v>
      </c>
      <c r="K127" s="44">
        <f t="shared" si="24"/>
        <v>864678.47</v>
      </c>
    </row>
    <row r="128" spans="1:11" ht="18.75" customHeight="1">
      <c r="A128" s="39" t="s">
        <v>131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 t="s">
        <v>132</v>
      </c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2015-11-05T17:00:53Z</dcterms:modified>
  <cp:category/>
  <cp:version/>
  <cp:contentType/>
  <cp:contentStatus/>
</cp:coreProperties>
</file>