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<sst xmlns="http://schemas.openxmlformats.org/spreadsheetml/2006/main" count="131" uniqueCount="131">
  <si>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</si>
  <si>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</si>
  <si>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</si>
  <si>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</si>
  <si>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</si>
  <si>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</si>
  <si>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</si>
  <si>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</si>
  <si>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</si>
  <si>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</si>
  <si>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</si>
  <si>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</si>
  <si>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</si>
  <si>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</si>
  <si>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</si>
  <si>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</si>
  <si>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</si>
  <si>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</si>
  <si>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</si>
  <si>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</si>
  <si>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</si>
  <si>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</si>
  <si>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</si>
  <si>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</si>
  <si>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</si>
  <si>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</si>
  <si>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</si>
  <si>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</si>
  <si>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</si>
  <si>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</si>
  <si>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</si>
  <si>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</si>
  <si>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</si>
  <si>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</si>
  <si>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</si>
  <si>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</si>
  <si>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</si>
  <si>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</si>
  <si>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</si>
  <si>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</si>
  <si>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</si>
  <si>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</si>
  <si>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</si>
  <si>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</si>
  <si>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</si>
  <si>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</si>
  <si>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</si>
  <si>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</si>
  <si>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</si>
  <si>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</si>
  <si>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</si>
  <si>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</si>
  <si>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</si>
  <si>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</si>
  <si>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</si>
  <si>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</si>
  <si>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</si>
  <si>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</si>
  <si>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</si>
  <si>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</si>
  <si>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</si>
  <si>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</si>
  <si>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</si>
  <si>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</si>
  <si>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</si>
  <si>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</si>
  <si>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</si>
  <si>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</si>
  <si>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</si>
  <si>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</si>
  <si>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</si>
  <si>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</si>
  <si>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</si>
  <si>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</si>
  <si>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</si>
  <si>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</si>
  <si>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</si>
  <si>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</si>
  <si>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</si>
  <si>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</si>
  <si>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</si>
  <si>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</si>
  <si>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</si>
  <si>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</si>
  <si>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</si>
  <si>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</si>
  <si>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</si>
  <si>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</si>
  <si>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</si>
  <si>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</si>
  <si>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</si>
  <si>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</si>
  <si>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</si>
  <si>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</si>
  <si>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</si>
  <si>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</si>
  <si>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</si>
  <si>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</si>
  <si>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</si>
  <si>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</si>
  <si>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</si>
  <si>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</si>
  <si>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</si>
  <si>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</si>
  <si>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</si>
  <si>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</si>
  <si>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</si>
  <si>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</si>
  <si>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</si>
  <si>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</si>
  <si>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</si>
  <si>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</si>
  <si>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</si>
  <si>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</si>
  <si>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</si>
  <si>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</si>
  <si>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</si>
  <si>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</si>
  <si>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</si>
  <si>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</si>
  <si>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</si>
  <si>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</si>
  <si>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</si>
  <si>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</si>
  <si>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</si>
  <si>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</si>
  <si>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</si>
  <si>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</si>
  <si>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</si>
  <si>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</si>
  <si>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28/10/15 - VENCIMENTO 05/11/15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</si>
</sst>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640531</v>
      </c>
      <c r="C7" s="9">
        <f t="shared" si="0"/>
        <v>815368</v>
      </c>
      <c r="D7" s="9">
        <f t="shared" si="0"/>
        <v>842892</v>
      </c>
      <c r="E7" s="9">
        <f t="shared" si="0"/>
        <v>568849</v>
      </c>
      <c r="F7" s="9">
        <f t="shared" si="0"/>
        <v>771279</v>
      </c>
      <c r="G7" s="9">
        <f t="shared" si="0"/>
        <v>1274096</v>
      </c>
      <c r="H7" s="9">
        <f t="shared" si="0"/>
        <v>590330</v>
      </c>
      <c r="I7" s="9">
        <f t="shared" si="0"/>
        <v>130508</v>
      </c>
      <c r="J7" s="9">
        <f t="shared" si="0"/>
        <v>331927</v>
      </c>
      <c r="K7" s="9">
        <f t="shared" si="0"/>
        <v>5965780</v>
      </c>
      <c r="L7" s="52"/>
    </row>
    <row r="8" spans="1:11" ht="17.25" customHeight="1">
      <c r="A8" s="10" t="s">
        <v>101</v>
      </c>
      <c r="B8" s="11">
        <f>B9+B12+B16</f>
        <v>393731</v>
      </c>
      <c r="C8" s="11">
        <f aca="true" t="shared" si="1" ref="C8:J8">C9+C12+C16</f>
        <v>516080</v>
      </c>
      <c r="D8" s="11">
        <f t="shared" si="1"/>
        <v>500581</v>
      </c>
      <c r="E8" s="11">
        <f t="shared" si="1"/>
        <v>352288</v>
      </c>
      <c r="F8" s="11">
        <f t="shared" si="1"/>
        <v>456412</v>
      </c>
      <c r="G8" s="11">
        <f t="shared" si="1"/>
        <v>741384</v>
      </c>
      <c r="H8" s="11">
        <f t="shared" si="1"/>
        <v>379392</v>
      </c>
      <c r="I8" s="11">
        <f t="shared" si="1"/>
        <v>74376</v>
      </c>
      <c r="J8" s="11">
        <f t="shared" si="1"/>
        <v>197321</v>
      </c>
      <c r="K8" s="11">
        <f>SUM(B8:J8)</f>
        <v>3611565</v>
      </c>
    </row>
    <row r="9" spans="1:11" ht="17.25" customHeight="1">
      <c r="A9" s="15" t="s">
        <v>17</v>
      </c>
      <c r="B9" s="13">
        <f>+B10+B11</f>
        <v>41434</v>
      </c>
      <c r="C9" s="13">
        <f aca="true" t="shared" si="2" ref="C9:J9">+C10+C11</f>
        <v>58338</v>
      </c>
      <c r="D9" s="13">
        <f t="shared" si="2"/>
        <v>48405</v>
      </c>
      <c r="E9" s="13">
        <f t="shared" si="2"/>
        <v>38908</v>
      </c>
      <c r="F9" s="13">
        <f t="shared" si="2"/>
        <v>43857</v>
      </c>
      <c r="G9" s="13">
        <f t="shared" si="2"/>
        <v>57388</v>
      </c>
      <c r="H9" s="13">
        <f t="shared" si="2"/>
        <v>51738</v>
      </c>
      <c r="I9" s="13">
        <f t="shared" si="2"/>
        <v>9577</v>
      </c>
      <c r="J9" s="13">
        <f t="shared" si="2"/>
        <v>17025</v>
      </c>
      <c r="K9" s="11">
        <f>SUM(B9:J9)</f>
        <v>366670</v>
      </c>
    </row>
    <row r="10" spans="1:11" ht="17.25" customHeight="1">
      <c r="A10" s="29" t="s">
        <v>18</v>
      </c>
      <c r="B10" s="13">
        <v>41434</v>
      </c>
      <c r="C10" s="13">
        <v>58338</v>
      </c>
      <c r="D10" s="13">
        <v>48405</v>
      </c>
      <c r="E10" s="13">
        <v>38908</v>
      </c>
      <c r="F10" s="13">
        <v>43857</v>
      </c>
      <c r="G10" s="13">
        <v>57388</v>
      </c>
      <c r="H10" s="13">
        <v>51738</v>
      </c>
      <c r="I10" s="13">
        <v>9577</v>
      </c>
      <c r="J10" s="13">
        <v>17025</v>
      </c>
      <c r="K10" s="11">
        <f>SUM(B10:J10)</f>
        <v>366670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260208</v>
      </c>
      <c r="C12" s="17">
        <f t="shared" si="3"/>
        <v>339764</v>
      </c>
      <c r="D12" s="17">
        <f t="shared" si="3"/>
        <v>337402</v>
      </c>
      <c r="E12" s="17">
        <f t="shared" si="3"/>
        <v>239564</v>
      </c>
      <c r="F12" s="17">
        <f t="shared" si="3"/>
        <v>310902</v>
      </c>
      <c r="G12" s="17">
        <f t="shared" si="3"/>
        <v>525917</v>
      </c>
      <c r="H12" s="17">
        <f t="shared" si="3"/>
        <v>254882</v>
      </c>
      <c r="I12" s="17">
        <f t="shared" si="3"/>
        <v>47931</v>
      </c>
      <c r="J12" s="17">
        <f t="shared" si="3"/>
        <v>130476</v>
      </c>
      <c r="K12" s="11">
        <f aca="true" t="shared" si="4" ref="K12:K27">SUM(B12:J12)</f>
        <v>2447046</v>
      </c>
    </row>
    <row r="13" spans="1:13" ht="17.25" customHeight="1">
      <c r="A13" s="14" t="s">
        <v>20</v>
      </c>
      <c r="B13" s="13">
        <v>127529</v>
      </c>
      <c r="C13" s="13">
        <v>176419</v>
      </c>
      <c r="D13" s="13">
        <v>181340</v>
      </c>
      <c r="E13" s="13">
        <v>124344</v>
      </c>
      <c r="F13" s="13">
        <v>161936</v>
      </c>
      <c r="G13" s="13">
        <v>258809</v>
      </c>
      <c r="H13" s="13">
        <v>121042</v>
      </c>
      <c r="I13" s="13">
        <v>27020</v>
      </c>
      <c r="J13" s="13">
        <v>70752</v>
      </c>
      <c r="K13" s="11">
        <f t="shared" si="4"/>
        <v>1249191</v>
      </c>
      <c r="L13" s="52"/>
      <c r="M13" s="53"/>
    </row>
    <row r="14" spans="1:12" ht="17.25" customHeight="1">
      <c r="A14" s="14" t="s">
        <v>21</v>
      </c>
      <c r="B14" s="13">
        <v>117879</v>
      </c>
      <c r="C14" s="13">
        <v>141054</v>
      </c>
      <c r="D14" s="13">
        <v>138139</v>
      </c>
      <c r="E14" s="13">
        <v>101564</v>
      </c>
      <c r="F14" s="13">
        <v>133652</v>
      </c>
      <c r="G14" s="13">
        <v>244069</v>
      </c>
      <c r="H14" s="13">
        <v>113024</v>
      </c>
      <c r="I14" s="13">
        <v>17370</v>
      </c>
      <c r="J14" s="13">
        <v>53965</v>
      </c>
      <c r="K14" s="11">
        <f t="shared" si="4"/>
        <v>1060716</v>
      </c>
      <c r="L14" s="52"/>
    </row>
    <row r="15" spans="1:11" ht="17.25" customHeight="1">
      <c r="A15" s="14" t="s">
        <v>22</v>
      </c>
      <c r="B15" s="13">
        <v>14800</v>
      </c>
      <c r="C15" s="13">
        <v>22291</v>
      </c>
      <c r="D15" s="13">
        <v>17923</v>
      </c>
      <c r="E15" s="13">
        <v>13656</v>
      </c>
      <c r="F15" s="13">
        <v>15314</v>
      </c>
      <c r="G15" s="13">
        <v>23039</v>
      </c>
      <c r="H15" s="13">
        <v>20816</v>
      </c>
      <c r="I15" s="13">
        <v>3541</v>
      </c>
      <c r="J15" s="13">
        <v>5759</v>
      </c>
      <c r="K15" s="11">
        <f t="shared" si="4"/>
        <v>137139</v>
      </c>
    </row>
    <row r="16" spans="1:11" ht="17.25" customHeight="1">
      <c r="A16" s="15" t="s">
        <v>97</v>
      </c>
      <c r="B16" s="13">
        <f>B17+B18+B19</f>
        <v>92089</v>
      </c>
      <c r="C16" s="13">
        <f aca="true" t="shared" si="5" ref="C16:J16">C17+C18+C19</f>
        <v>117978</v>
      </c>
      <c r="D16" s="13">
        <f t="shared" si="5"/>
        <v>114774</v>
      </c>
      <c r="E16" s="13">
        <f t="shared" si="5"/>
        <v>73816</v>
      </c>
      <c r="F16" s="13">
        <f t="shared" si="5"/>
        <v>101653</v>
      </c>
      <c r="G16" s="13">
        <f t="shared" si="5"/>
        <v>158079</v>
      </c>
      <c r="H16" s="13">
        <f t="shared" si="5"/>
        <v>72772</v>
      </c>
      <c r="I16" s="13">
        <f t="shared" si="5"/>
        <v>16868</v>
      </c>
      <c r="J16" s="13">
        <f t="shared" si="5"/>
        <v>49820</v>
      </c>
      <c r="K16" s="11">
        <f t="shared" si="4"/>
        <v>797849</v>
      </c>
    </row>
    <row r="17" spans="1:11" ht="17.25" customHeight="1">
      <c r="A17" s="14" t="s">
        <v>98</v>
      </c>
      <c r="B17" s="13">
        <v>12938</v>
      </c>
      <c r="C17" s="13">
        <v>17097</v>
      </c>
      <c r="D17" s="13">
        <v>16208</v>
      </c>
      <c r="E17" s="13">
        <v>11325</v>
      </c>
      <c r="F17" s="13">
        <v>16908</v>
      </c>
      <c r="G17" s="13">
        <v>27708</v>
      </c>
      <c r="H17" s="13">
        <v>12582</v>
      </c>
      <c r="I17" s="13">
        <v>2858</v>
      </c>
      <c r="J17" s="13">
        <v>6206</v>
      </c>
      <c r="K17" s="11">
        <f t="shared" si="4"/>
        <v>123830</v>
      </c>
    </row>
    <row r="18" spans="1:11" ht="17.25" customHeight="1">
      <c r="A18" s="14" t="s">
        <v>99</v>
      </c>
      <c r="B18" s="13">
        <v>4161</v>
      </c>
      <c r="C18" s="13">
        <v>4319</v>
      </c>
      <c r="D18" s="13">
        <v>6266</v>
      </c>
      <c r="E18" s="13">
        <v>4013</v>
      </c>
      <c r="F18" s="13">
        <v>6346</v>
      </c>
      <c r="G18" s="13">
        <v>11715</v>
      </c>
      <c r="H18" s="13">
        <v>3235</v>
      </c>
      <c r="I18" s="13">
        <v>749</v>
      </c>
      <c r="J18" s="13">
        <v>2860</v>
      </c>
      <c r="K18" s="11">
        <f t="shared" si="4"/>
        <v>43664</v>
      </c>
    </row>
    <row r="19" spans="1:11" ht="17.25" customHeight="1">
      <c r="A19" s="14" t="s">
        <v>100</v>
      </c>
      <c r="B19" s="13">
        <v>74990</v>
      </c>
      <c r="C19" s="13">
        <v>96562</v>
      </c>
      <c r="D19" s="13">
        <v>92300</v>
      </c>
      <c r="E19" s="13">
        <v>58478</v>
      </c>
      <c r="F19" s="13">
        <v>78399</v>
      </c>
      <c r="G19" s="13">
        <v>118656</v>
      </c>
      <c r="H19" s="13">
        <v>56955</v>
      </c>
      <c r="I19" s="13">
        <v>13261</v>
      </c>
      <c r="J19" s="13">
        <v>40754</v>
      </c>
      <c r="K19" s="11">
        <f t="shared" si="4"/>
        <v>630355</v>
      </c>
    </row>
    <row r="20" spans="1:11" ht="17.25" customHeight="1">
      <c r="A20" s="16" t="s">
        <v>23</v>
      </c>
      <c r="B20" s="11">
        <f>+B21+B22+B23</f>
        <v>185655</v>
      </c>
      <c r="C20" s="11">
        <f aca="true" t="shared" si="6" ref="C20:J20">+C21+C22+C23</f>
        <v>205571</v>
      </c>
      <c r="D20" s="11">
        <f t="shared" si="6"/>
        <v>234251</v>
      </c>
      <c r="E20" s="11">
        <f t="shared" si="6"/>
        <v>150042</v>
      </c>
      <c r="F20" s="11">
        <f t="shared" si="6"/>
        <v>233219</v>
      </c>
      <c r="G20" s="11">
        <f t="shared" si="6"/>
        <v>434021</v>
      </c>
      <c r="H20" s="11">
        <f t="shared" si="6"/>
        <v>155175</v>
      </c>
      <c r="I20" s="11">
        <f t="shared" si="6"/>
        <v>36594</v>
      </c>
      <c r="J20" s="11">
        <f t="shared" si="6"/>
        <v>86834</v>
      </c>
      <c r="K20" s="11">
        <f t="shared" si="4"/>
        <v>1721362</v>
      </c>
    </row>
    <row r="21" spans="1:12" ht="17.25" customHeight="1">
      <c r="A21" s="12" t="s">
        <v>24</v>
      </c>
      <c r="B21" s="13">
        <v>103135</v>
      </c>
      <c r="C21" s="13">
        <v>124526</v>
      </c>
      <c r="D21" s="13">
        <v>142725</v>
      </c>
      <c r="E21" s="13">
        <v>90006</v>
      </c>
      <c r="F21" s="13">
        <v>138613</v>
      </c>
      <c r="G21" s="13">
        <v>238463</v>
      </c>
      <c r="H21" s="13">
        <v>90019</v>
      </c>
      <c r="I21" s="13">
        <v>23356</v>
      </c>
      <c r="J21" s="13">
        <v>52676</v>
      </c>
      <c r="K21" s="11">
        <f t="shared" si="4"/>
        <v>1003519</v>
      </c>
      <c r="L21" s="52"/>
    </row>
    <row r="22" spans="1:12" ht="17.25" customHeight="1">
      <c r="A22" s="12" t="s">
        <v>25</v>
      </c>
      <c r="B22" s="13">
        <v>75196</v>
      </c>
      <c r="C22" s="13">
        <v>72471</v>
      </c>
      <c r="D22" s="13">
        <v>82931</v>
      </c>
      <c r="E22" s="13">
        <v>54784</v>
      </c>
      <c r="F22" s="13">
        <v>87364</v>
      </c>
      <c r="G22" s="13">
        <v>183167</v>
      </c>
      <c r="H22" s="13">
        <v>57617</v>
      </c>
      <c r="I22" s="13">
        <v>11802</v>
      </c>
      <c r="J22" s="13">
        <v>31489</v>
      </c>
      <c r="K22" s="11">
        <f t="shared" si="4"/>
        <v>656821</v>
      </c>
      <c r="L22" s="52"/>
    </row>
    <row r="23" spans="1:11" ht="17.25" customHeight="1">
      <c r="A23" s="12" t="s">
        <v>26</v>
      </c>
      <c r="B23" s="13">
        <v>7324</v>
      </c>
      <c r="C23" s="13">
        <v>8574</v>
      </c>
      <c r="D23" s="13">
        <v>8595</v>
      </c>
      <c r="E23" s="13">
        <v>5252</v>
      </c>
      <c r="F23" s="13">
        <v>7242</v>
      </c>
      <c r="G23" s="13">
        <v>12391</v>
      </c>
      <c r="H23" s="13">
        <v>7539</v>
      </c>
      <c r="I23" s="13">
        <v>1436</v>
      </c>
      <c r="J23" s="13">
        <v>2669</v>
      </c>
      <c r="K23" s="11">
        <f t="shared" si="4"/>
        <v>61022</v>
      </c>
    </row>
    <row r="24" spans="1:11" ht="17.25" customHeight="1">
      <c r="A24" s="16" t="s">
        <v>27</v>
      </c>
      <c r="B24" s="13">
        <v>61145</v>
      </c>
      <c r="C24" s="13">
        <v>93717</v>
      </c>
      <c r="D24" s="13">
        <v>108060</v>
      </c>
      <c r="E24" s="13">
        <v>66519</v>
      </c>
      <c r="F24" s="13">
        <v>81648</v>
      </c>
      <c r="G24" s="13">
        <v>98691</v>
      </c>
      <c r="H24" s="13">
        <v>48278</v>
      </c>
      <c r="I24" s="13">
        <v>19538</v>
      </c>
      <c r="J24" s="13">
        <v>47772</v>
      </c>
      <c r="K24" s="11">
        <f t="shared" si="4"/>
        <v>625368</v>
      </c>
    </row>
    <row r="25" spans="1:12" ht="17.25" customHeight="1">
      <c r="A25" s="12" t="s">
        <v>28</v>
      </c>
      <c r="B25" s="13">
        <v>39133</v>
      </c>
      <c r="C25" s="13">
        <v>59979</v>
      </c>
      <c r="D25" s="13">
        <v>69158</v>
      </c>
      <c r="E25" s="13">
        <v>42572</v>
      </c>
      <c r="F25" s="13">
        <v>52255</v>
      </c>
      <c r="G25" s="13">
        <v>63162</v>
      </c>
      <c r="H25" s="13">
        <v>30898</v>
      </c>
      <c r="I25" s="13">
        <v>12504</v>
      </c>
      <c r="J25" s="13">
        <v>30574</v>
      </c>
      <c r="K25" s="11">
        <f t="shared" si="4"/>
        <v>400235</v>
      </c>
      <c r="L25" s="52"/>
    </row>
    <row r="26" spans="1:12" ht="17.25" customHeight="1">
      <c r="A26" s="12" t="s">
        <v>29</v>
      </c>
      <c r="B26" s="13">
        <v>22012</v>
      </c>
      <c r="C26" s="13">
        <v>33738</v>
      </c>
      <c r="D26" s="13">
        <v>38902</v>
      </c>
      <c r="E26" s="13">
        <v>23947</v>
      </c>
      <c r="F26" s="13">
        <v>29393</v>
      </c>
      <c r="G26" s="13">
        <v>35529</v>
      </c>
      <c r="H26" s="13">
        <v>17380</v>
      </c>
      <c r="I26" s="13">
        <v>7034</v>
      </c>
      <c r="J26" s="13">
        <v>17198</v>
      </c>
      <c r="K26" s="11">
        <f t="shared" si="4"/>
        <v>225133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7485</v>
      </c>
      <c r="I27" s="11">
        <v>0</v>
      </c>
      <c r="J27" s="11">
        <v>0</v>
      </c>
      <c r="K27" s="11">
        <f t="shared" si="4"/>
        <v>7485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9498.37</v>
      </c>
      <c r="I35" s="19">
        <v>0</v>
      </c>
      <c r="J35" s="19">
        <v>0</v>
      </c>
      <c r="K35" s="23">
        <f>SUM(B35:J35)</f>
        <v>9498.37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1669807.24</v>
      </c>
      <c r="C47" s="22">
        <f aca="true" t="shared" si="11" ref="C47:H47">+C48+C57</f>
        <v>2421581.5800000005</v>
      </c>
      <c r="D47" s="22">
        <f t="shared" si="11"/>
        <v>2818108.97</v>
      </c>
      <c r="E47" s="22">
        <f t="shared" si="11"/>
        <v>1623492.7499999998</v>
      </c>
      <c r="F47" s="22">
        <f t="shared" si="11"/>
        <v>2131763.8000000003</v>
      </c>
      <c r="G47" s="22">
        <f t="shared" si="11"/>
        <v>3026066.24</v>
      </c>
      <c r="H47" s="22">
        <f t="shared" si="11"/>
        <v>1620857.0000000002</v>
      </c>
      <c r="I47" s="22">
        <f>+I48+I57</f>
        <v>624750.4</v>
      </c>
      <c r="J47" s="22">
        <f>+J48+J57</f>
        <v>956471.3</v>
      </c>
      <c r="K47" s="22">
        <f>SUM(B47:J47)</f>
        <v>16892899.28</v>
      </c>
    </row>
    <row r="48" spans="1:11" ht="17.25" customHeight="1">
      <c r="A48" s="16" t="s">
        <v>115</v>
      </c>
      <c r="B48" s="23">
        <f>SUM(B49:B56)</f>
        <v>1652498.21</v>
      </c>
      <c r="C48" s="23">
        <f aca="true" t="shared" si="12" ref="C48:J48">SUM(C49:C56)</f>
        <v>2399630.9000000004</v>
      </c>
      <c r="D48" s="23">
        <f t="shared" si="12"/>
        <v>2792876.74</v>
      </c>
      <c r="E48" s="23">
        <f t="shared" si="12"/>
        <v>1602604.8299999998</v>
      </c>
      <c r="F48" s="23">
        <f t="shared" si="12"/>
        <v>2109947.66</v>
      </c>
      <c r="G48" s="23">
        <f t="shared" si="12"/>
        <v>2998497.85</v>
      </c>
      <c r="H48" s="23">
        <f t="shared" si="12"/>
        <v>1602263.7000000002</v>
      </c>
      <c r="I48" s="23">
        <f t="shared" si="12"/>
        <v>624750.4</v>
      </c>
      <c r="J48" s="23">
        <f t="shared" si="12"/>
        <v>943562.01</v>
      </c>
      <c r="K48" s="23">
        <f aca="true" t="shared" si="13" ref="K48:K57">SUM(B48:J48)</f>
        <v>16726632.3</v>
      </c>
    </row>
    <row r="49" spans="1:11" ht="17.25" customHeight="1">
      <c r="A49" s="34" t="s">
        <v>46</v>
      </c>
      <c r="B49" s="23">
        <f aca="true" t="shared" si="14" ref="B49:H49">ROUND(B30*B7,2)</f>
        <v>1651481.08</v>
      </c>
      <c r="C49" s="23">
        <f t="shared" si="14"/>
        <v>2392534.32</v>
      </c>
      <c r="D49" s="23">
        <f t="shared" si="14"/>
        <v>2790731.12</v>
      </c>
      <c r="E49" s="23">
        <f t="shared" si="14"/>
        <v>1601765.01</v>
      </c>
      <c r="F49" s="23">
        <f t="shared" si="14"/>
        <v>2108291.15</v>
      </c>
      <c r="G49" s="23">
        <f t="shared" si="14"/>
        <v>2996036.74</v>
      </c>
      <c r="H49" s="23">
        <f t="shared" si="14"/>
        <v>1591765.81</v>
      </c>
      <c r="I49" s="23">
        <f>ROUND(I30*I7,2)</f>
        <v>623684.68</v>
      </c>
      <c r="J49" s="23">
        <f>ROUND(J30*J7,2)</f>
        <v>941344.97</v>
      </c>
      <c r="K49" s="23">
        <f t="shared" si="13"/>
        <v>16697634.88</v>
      </c>
    </row>
    <row r="50" spans="1:11" ht="17.25" customHeight="1">
      <c r="A50" s="34" t="s">
        <v>47</v>
      </c>
      <c r="B50" s="19">
        <v>0</v>
      </c>
      <c r="C50" s="23">
        <f>ROUND(C31*C7,2)</f>
        <v>5318.16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5318.16</v>
      </c>
    </row>
    <row r="51" spans="1:11" ht="17.25" customHeight="1">
      <c r="A51" s="68" t="s">
        <v>108</v>
      </c>
      <c r="B51" s="69">
        <f aca="true" t="shared" si="15" ref="B51:H51">ROUND(B32*B7,2)</f>
        <v>-3074.55</v>
      </c>
      <c r="C51" s="69">
        <f t="shared" si="15"/>
        <v>-3995.3</v>
      </c>
      <c r="D51" s="69">
        <f t="shared" si="15"/>
        <v>-4214.46</v>
      </c>
      <c r="E51" s="69">
        <f t="shared" si="15"/>
        <v>-2605.58</v>
      </c>
      <c r="F51" s="69">
        <f t="shared" si="15"/>
        <v>-3625.01</v>
      </c>
      <c r="G51" s="69">
        <f t="shared" si="15"/>
        <v>-4968.97</v>
      </c>
      <c r="H51" s="69">
        <f t="shared" si="15"/>
        <v>-2715.52</v>
      </c>
      <c r="I51" s="19">
        <v>0</v>
      </c>
      <c r="J51" s="19">
        <v>0</v>
      </c>
      <c r="K51" s="69">
        <f>SUM(B51:J51)</f>
        <v>-25199.390000000003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9498.37</v>
      </c>
      <c r="I53" s="31">
        <f>+I35</f>
        <v>0</v>
      </c>
      <c r="J53" s="31">
        <f>+J35</f>
        <v>0</v>
      </c>
      <c r="K53" s="23">
        <f t="shared" si="13"/>
        <v>9498.37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17309.03</v>
      </c>
      <c r="C57" s="36">
        <v>21950.68</v>
      </c>
      <c r="D57" s="36">
        <v>25232.23</v>
      </c>
      <c r="E57" s="36">
        <v>20887.92</v>
      </c>
      <c r="F57" s="36">
        <v>21816.14</v>
      </c>
      <c r="G57" s="36">
        <v>27568.39</v>
      </c>
      <c r="H57" s="36">
        <v>18593.3</v>
      </c>
      <c r="I57" s="19">
        <v>0</v>
      </c>
      <c r="J57" s="36">
        <v>12909.29</v>
      </c>
      <c r="K57" s="36">
        <f t="shared" si="13"/>
        <v>166266.98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-256959.93</v>
      </c>
      <c r="C61" s="35">
        <f t="shared" si="16"/>
        <v>-234754.79</v>
      </c>
      <c r="D61" s="35">
        <f t="shared" si="16"/>
        <v>-238200.9</v>
      </c>
      <c r="E61" s="35">
        <f t="shared" si="16"/>
        <v>-329152.39</v>
      </c>
      <c r="F61" s="35">
        <f t="shared" si="16"/>
        <v>-272314.03</v>
      </c>
      <c r="G61" s="35">
        <f t="shared" si="16"/>
        <v>-311811.61000000004</v>
      </c>
      <c r="H61" s="35">
        <f t="shared" si="16"/>
        <v>-195160.47</v>
      </c>
      <c r="I61" s="35">
        <f t="shared" si="16"/>
        <v>-93406.43</v>
      </c>
      <c r="J61" s="35">
        <f t="shared" si="16"/>
        <v>-86798.54000000001</v>
      </c>
      <c r="K61" s="35">
        <f>SUM(B61:J61)</f>
        <v>-2018559.09</v>
      </c>
    </row>
    <row r="62" spans="1:11" ht="18.75" customHeight="1">
      <c r="A62" s="16" t="s">
        <v>77</v>
      </c>
      <c r="B62" s="35">
        <f aca="true" t="shared" si="17" ref="B62:J62">B63+B64+B65+B66+B67+B68</f>
        <v>-241974.66999999998</v>
      </c>
      <c r="C62" s="35">
        <f t="shared" si="17"/>
        <v>-214158.88</v>
      </c>
      <c r="D62" s="35">
        <f t="shared" si="17"/>
        <v>-214861.24</v>
      </c>
      <c r="E62" s="35">
        <f t="shared" si="17"/>
        <v>-302099.4</v>
      </c>
      <c r="F62" s="35">
        <f t="shared" si="17"/>
        <v>-251124.34</v>
      </c>
      <c r="G62" s="35">
        <f t="shared" si="17"/>
        <v>-282928.66000000003</v>
      </c>
      <c r="H62" s="35">
        <f t="shared" si="17"/>
        <v>-181238</v>
      </c>
      <c r="I62" s="35">
        <f t="shared" si="17"/>
        <v>-33519.5</v>
      </c>
      <c r="J62" s="35">
        <f t="shared" si="17"/>
        <v>-59587.5</v>
      </c>
      <c r="K62" s="35">
        <f aca="true" t="shared" si="18" ref="K62:K98">SUM(B62:J62)</f>
        <v>-1781492.19</v>
      </c>
    </row>
    <row r="63" spans="1:11" ht="18.75" customHeight="1">
      <c r="A63" s="12" t="s">
        <v>78</v>
      </c>
      <c r="B63" s="35">
        <f>-ROUND(B9*$D$3,2)</f>
        <v>-145019</v>
      </c>
      <c r="C63" s="35">
        <f aca="true" t="shared" si="19" ref="C63:J63">-ROUND(C9*$D$3,2)</f>
        <v>-204183</v>
      </c>
      <c r="D63" s="35">
        <f t="shared" si="19"/>
        <v>-169417.5</v>
      </c>
      <c r="E63" s="35">
        <f t="shared" si="19"/>
        <v>-136178</v>
      </c>
      <c r="F63" s="35">
        <f t="shared" si="19"/>
        <v>-153499.5</v>
      </c>
      <c r="G63" s="35">
        <f t="shared" si="19"/>
        <v>-200858</v>
      </c>
      <c r="H63" s="35">
        <f t="shared" si="19"/>
        <v>-181083</v>
      </c>
      <c r="I63" s="35">
        <f t="shared" si="19"/>
        <v>-33519.5</v>
      </c>
      <c r="J63" s="35">
        <f t="shared" si="19"/>
        <v>-59587.5</v>
      </c>
      <c r="K63" s="35">
        <f t="shared" si="18"/>
        <v>-1283345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-595</v>
      </c>
      <c r="C65" s="35">
        <v>-210</v>
      </c>
      <c r="D65" s="35">
        <v>-399</v>
      </c>
      <c r="E65" s="35">
        <v>-1211</v>
      </c>
      <c r="F65" s="35">
        <v>-455</v>
      </c>
      <c r="G65" s="35">
        <v>-374.5</v>
      </c>
      <c r="H65" s="19">
        <v>0</v>
      </c>
      <c r="I65" s="19">
        <v>0</v>
      </c>
      <c r="J65" s="19">
        <v>0</v>
      </c>
      <c r="K65" s="35">
        <f t="shared" si="18"/>
        <v>-3244.5</v>
      </c>
    </row>
    <row r="66" spans="1:11" ht="18.75" customHeight="1">
      <c r="A66" s="12" t="s">
        <v>109</v>
      </c>
      <c r="B66" s="35">
        <v>-1358</v>
      </c>
      <c r="C66" s="35">
        <v>-269.5</v>
      </c>
      <c r="D66" s="35">
        <v>-563.5</v>
      </c>
      <c r="E66" s="35">
        <v>-1078</v>
      </c>
      <c r="F66" s="35">
        <v>-367.5</v>
      </c>
      <c r="G66" s="35">
        <v>-465.5</v>
      </c>
      <c r="H66" s="19">
        <v>0</v>
      </c>
      <c r="I66" s="19">
        <v>0</v>
      </c>
      <c r="J66" s="19">
        <v>0</v>
      </c>
      <c r="K66" s="35">
        <f t="shared" si="18"/>
        <v>-4102</v>
      </c>
    </row>
    <row r="67" spans="1:11" ht="18.75" customHeight="1">
      <c r="A67" s="12" t="s">
        <v>55</v>
      </c>
      <c r="B67" s="47">
        <v>-94957.67</v>
      </c>
      <c r="C67" s="47">
        <v>-9496.38</v>
      </c>
      <c r="D67" s="47">
        <v>-44391.24</v>
      </c>
      <c r="E67" s="47">
        <v>-163632.4</v>
      </c>
      <c r="F67" s="47">
        <v>-96802.34</v>
      </c>
      <c r="G67" s="47">
        <v>-81230.66</v>
      </c>
      <c r="H67" s="19">
        <v>-20</v>
      </c>
      <c r="I67" s="19">
        <v>0</v>
      </c>
      <c r="J67" s="19">
        <v>0</v>
      </c>
      <c r="K67" s="35">
        <f t="shared" si="18"/>
        <v>-490530.69000000006</v>
      </c>
    </row>
    <row r="68" spans="1:11" ht="18.75" customHeight="1">
      <c r="A68" s="12" t="s">
        <v>56</v>
      </c>
      <c r="B68" s="19">
        <v>-45</v>
      </c>
      <c r="C68" s="19">
        <v>0</v>
      </c>
      <c r="D68" s="47">
        <v>-90</v>
      </c>
      <c r="E68" s="47">
        <v>0</v>
      </c>
      <c r="F68" s="19">
        <v>0</v>
      </c>
      <c r="G68" s="19">
        <v>0</v>
      </c>
      <c r="H68" s="19">
        <v>-135</v>
      </c>
      <c r="I68" s="19">
        <v>0</v>
      </c>
      <c r="J68" s="19">
        <v>0</v>
      </c>
      <c r="K68" s="35">
        <f t="shared" si="18"/>
        <v>-270</v>
      </c>
    </row>
    <row r="69" spans="1:11" ht="18.75" customHeight="1">
      <c r="A69" s="12" t="s">
        <v>82</v>
      </c>
      <c r="B69" s="35">
        <f>SUM(B70:B96)</f>
        <v>-14985.26</v>
      </c>
      <c r="C69" s="35">
        <f aca="true" t="shared" si="20" ref="C69:J69">SUM(C70:C96)</f>
        <v>-20595.91</v>
      </c>
      <c r="D69" s="35">
        <f t="shared" si="20"/>
        <v>-23339.66</v>
      </c>
      <c r="E69" s="35">
        <f t="shared" si="20"/>
        <v>-27052.989999999998</v>
      </c>
      <c r="F69" s="35">
        <f t="shared" si="20"/>
        <v>-21189.690000000002</v>
      </c>
      <c r="G69" s="35">
        <f t="shared" si="20"/>
        <v>-28882.949999999997</v>
      </c>
      <c r="H69" s="35">
        <f t="shared" si="20"/>
        <v>-13922.47</v>
      </c>
      <c r="I69" s="35">
        <f t="shared" si="20"/>
        <v>-59886.93</v>
      </c>
      <c r="J69" s="35">
        <f t="shared" si="20"/>
        <v>-27211.04</v>
      </c>
      <c r="K69" s="35">
        <f t="shared" si="18"/>
        <v>-237066.90000000002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48">
        <f t="shared" si="18"/>
        <v>-143530.62000000002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35">
        <v>-876.2</v>
      </c>
      <c r="C80" s="19">
        <v>0</v>
      </c>
      <c r="D80" s="35">
        <v>-2898.2</v>
      </c>
      <c r="E80" s="19">
        <v>0</v>
      </c>
      <c r="F80" s="35">
        <v>-2150.06</v>
      </c>
      <c r="G80" s="35">
        <v>-438.1</v>
      </c>
      <c r="H80" s="19">
        <v>0</v>
      </c>
      <c r="I80" s="19">
        <v>0</v>
      </c>
      <c r="J80" s="19">
        <v>0</v>
      </c>
      <c r="K80" s="35">
        <f t="shared" si="18"/>
        <v>-6362.5599999999995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-13474.99</v>
      </c>
      <c r="F93" s="19">
        <v>0</v>
      </c>
      <c r="G93" s="19">
        <v>0</v>
      </c>
      <c r="H93" s="19">
        <v>0</v>
      </c>
      <c r="I93" s="48">
        <v>-7871.86</v>
      </c>
      <c r="J93" s="48">
        <v>-17120.84</v>
      </c>
      <c r="K93" s="48">
        <f t="shared" si="18"/>
        <v>-38467.69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1412847.31</v>
      </c>
      <c r="C101" s="24">
        <f t="shared" si="21"/>
        <v>2186826.7900000005</v>
      </c>
      <c r="D101" s="24">
        <f t="shared" si="21"/>
        <v>2579908.07</v>
      </c>
      <c r="E101" s="24">
        <f t="shared" si="21"/>
        <v>1294340.3599999996</v>
      </c>
      <c r="F101" s="24">
        <f t="shared" si="21"/>
        <v>1859449.77</v>
      </c>
      <c r="G101" s="24">
        <f t="shared" si="21"/>
        <v>2714254.63</v>
      </c>
      <c r="H101" s="24">
        <f t="shared" si="21"/>
        <v>1425696.5300000003</v>
      </c>
      <c r="I101" s="24">
        <f>+I102+I103</f>
        <v>531343.97</v>
      </c>
      <c r="J101" s="24">
        <f>+J102+J103</f>
        <v>869672.76</v>
      </c>
      <c r="K101" s="48">
        <f>SUM(B101:J101)</f>
        <v>14874340.190000001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1395538.28</v>
      </c>
      <c r="C102" s="24">
        <f t="shared" si="22"/>
        <v>2164876.1100000003</v>
      </c>
      <c r="D102" s="24">
        <f t="shared" si="22"/>
        <v>2554675.84</v>
      </c>
      <c r="E102" s="24">
        <f t="shared" si="22"/>
        <v>1273452.4399999997</v>
      </c>
      <c r="F102" s="24">
        <f t="shared" si="22"/>
        <v>1837633.6300000001</v>
      </c>
      <c r="G102" s="24">
        <f t="shared" si="22"/>
        <v>2686686.2399999998</v>
      </c>
      <c r="H102" s="24">
        <f t="shared" si="22"/>
        <v>1407103.2300000002</v>
      </c>
      <c r="I102" s="24">
        <f t="shared" si="22"/>
        <v>531343.97</v>
      </c>
      <c r="J102" s="24">
        <f t="shared" si="22"/>
        <v>856763.47</v>
      </c>
      <c r="K102" s="48">
        <f>SUM(B102:J102)</f>
        <v>14708073.210000003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17309.03</v>
      </c>
      <c r="C103" s="24">
        <f t="shared" si="23"/>
        <v>21950.68</v>
      </c>
      <c r="D103" s="24">
        <f t="shared" si="23"/>
        <v>25232.23</v>
      </c>
      <c r="E103" s="24">
        <f t="shared" si="23"/>
        <v>20887.92</v>
      </c>
      <c r="F103" s="24">
        <f t="shared" si="23"/>
        <v>21816.14</v>
      </c>
      <c r="G103" s="24">
        <f t="shared" si="23"/>
        <v>27568.39</v>
      </c>
      <c r="H103" s="24">
        <f t="shared" si="23"/>
        <v>18593.3</v>
      </c>
      <c r="I103" s="19">
        <f t="shared" si="23"/>
        <v>0</v>
      </c>
      <c r="J103" s="24">
        <f t="shared" si="23"/>
        <v>12909.29</v>
      </c>
      <c r="K103" s="48">
        <f>SUM(B103:J103)</f>
        <v>166266.98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14874340.179999998</v>
      </c>
      <c r="L109" s="54"/>
    </row>
    <row r="110" spans="1:11" ht="18.75" customHeight="1">
      <c r="A110" s="26" t="s">
        <v>73</v>
      </c>
      <c r="B110" s="27">
        <v>181364.6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181364.6</v>
      </c>
    </row>
    <row r="111" spans="1:11" ht="18.75" customHeight="1">
      <c r="A111" s="26" t="s">
        <v>74</v>
      </c>
      <c r="B111" s="27">
        <v>1231482.71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1231482.71</v>
      </c>
    </row>
    <row r="112" spans="1:11" ht="18.75" customHeight="1">
      <c r="A112" s="26" t="s">
        <v>75</v>
      </c>
      <c r="B112" s="40">
        <v>0</v>
      </c>
      <c r="C112" s="27">
        <f>+C101</f>
        <v>2186826.7900000005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2186826.7900000005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2579908.07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2579908.07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1294340.3599999996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1294340.3599999996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367302.77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367302.77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692700.75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692700.75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88833.33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88833.33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710612.92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710612.92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800844.11</v>
      </c>
      <c r="H119" s="40">
        <v>0</v>
      </c>
      <c r="I119" s="40">
        <v>0</v>
      </c>
      <c r="J119" s="40">
        <v>0</v>
      </c>
      <c r="K119" s="41">
        <f t="shared" si="24"/>
        <v>800844.11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62218.74</v>
      </c>
      <c r="H120" s="40">
        <v>0</v>
      </c>
      <c r="I120" s="40">
        <v>0</v>
      </c>
      <c r="J120" s="40">
        <v>0</v>
      </c>
      <c r="K120" s="41">
        <f t="shared" si="24"/>
        <v>62218.74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429443.62</v>
      </c>
      <c r="H121" s="40">
        <v>0</v>
      </c>
      <c r="I121" s="40">
        <v>0</v>
      </c>
      <c r="J121" s="40">
        <v>0</v>
      </c>
      <c r="K121" s="41">
        <f t="shared" si="24"/>
        <v>429443.62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395966.99</v>
      </c>
      <c r="H122" s="40">
        <v>0</v>
      </c>
      <c r="I122" s="40">
        <v>0</v>
      </c>
      <c r="J122" s="40">
        <v>0</v>
      </c>
      <c r="K122" s="41">
        <f t="shared" si="24"/>
        <v>395966.99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1025781.17</v>
      </c>
      <c r="H123" s="40">
        <v>0</v>
      </c>
      <c r="I123" s="40">
        <v>0</v>
      </c>
      <c r="J123" s="40">
        <v>0</v>
      </c>
      <c r="K123" s="41">
        <f t="shared" si="24"/>
        <v>1025781.17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526619.43</v>
      </c>
      <c r="I124" s="40">
        <v>0</v>
      </c>
      <c r="J124" s="40">
        <v>0</v>
      </c>
      <c r="K124" s="41">
        <f t="shared" si="24"/>
        <v>526619.43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899077.09</v>
      </c>
      <c r="I125" s="40">
        <v>0</v>
      </c>
      <c r="J125" s="40">
        <v>0</v>
      </c>
      <c r="K125" s="41">
        <f t="shared" si="24"/>
        <v>899077.09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531343.97</v>
      </c>
      <c r="J126" s="40">
        <v>0</v>
      </c>
      <c r="K126" s="41">
        <f t="shared" si="24"/>
        <v>531343.97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869672.76</v>
      </c>
      <c r="K127" s="44">
        <f t="shared" si="24"/>
        <v>869672.76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2015-11-04T18:58:48Z</dcterms:modified>
  <cp:category/>
  <cp:version/>
  <cp:contentType/>
  <cp:contentStatus/>
</cp:coreProperties>
</file>