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<sst xmlns="http://schemas.openxmlformats.org/spreadsheetml/2006/main" count="131" uniqueCount="131">
  <si>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</si>
  <si>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</si>
  <si>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</si>
  <si>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</si>
  <si>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</si>
  <si>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</si>
  <si>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</si>
  <si>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</si>
  <si>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</si>
  <si>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</si>
  <si>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</si>
  <si>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</si>
  <si>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</si>
  <si>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</si>
  <si>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</si>
  <si>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</si>
  <si>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</si>
  <si>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</si>
  <si>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</si>
  <si>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</si>
  <si>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</si>
  <si>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</si>
  <si>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</si>
  <si>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</si>
  <si>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</si>
  <si>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</si>
  <si>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</si>
  <si>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</si>
  <si>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</si>
  <si>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</si>
  <si>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</si>
  <si>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</si>
  <si>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</si>
  <si>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</si>
  <si>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</si>
  <si>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</si>
  <si>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</si>
  <si>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</si>
  <si>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</si>
  <si>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</si>
  <si>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</si>
  <si>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</si>
  <si>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</si>
  <si>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</si>
  <si>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</si>
  <si>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</si>
  <si>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</si>
  <si>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</si>
  <si>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</si>
  <si>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</si>
  <si>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</si>
  <si>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</si>
  <si>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</si>
  <si>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</si>
  <si>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</si>
  <si>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</si>
  <si>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</si>
  <si>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</si>
  <si>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</si>
  <si>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</si>
  <si>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</si>
  <si>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</si>
  <si>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</si>
  <si>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</si>
  <si>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</si>
  <si>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</si>
  <si>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</si>
  <si>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</si>
  <si>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</si>
  <si>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</si>
  <si>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</si>
  <si>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</si>
  <si>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</si>
  <si>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</si>
  <si>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</si>
  <si>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</si>
  <si>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</si>
  <si>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</si>
  <si>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</si>
  <si>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</si>
  <si>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</si>
  <si>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</si>
  <si>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</si>
  <si>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</si>
  <si>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</si>
  <si>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</si>
  <si>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</si>
  <si>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</si>
  <si>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</si>
  <si>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</si>
  <si>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</si>
  <si>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</si>
  <si>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</si>
  <si>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</si>
  <si>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</si>
  <si>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</si>
  <si>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</si>
  <si>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</si>
  <si>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</si>
  <si>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</si>
  <si>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</si>
  <si>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</si>
  <si>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</si>
  <si>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</si>
  <si>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</si>
  <si>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</si>
  <si>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</si>
  <si>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</si>
  <si>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</si>
  <si>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</si>
  <si>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</si>
  <si>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</si>
  <si>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</si>
  <si>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</si>
  <si>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</si>
  <si>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</si>
  <si>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</si>
  <si>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</si>
  <si>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</si>
  <si>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</si>
  <si>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</si>
  <si>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</si>
  <si>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</si>
  <si>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</si>
  <si>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</si>
  <si>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</si>
  <si>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</si>
  <si>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</si>
  <si>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</si>
  <si>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</si>
  <si>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27/10/15 - VENCIMENTO 04/11/15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</si>
</sst>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639334</v>
      </c>
      <c r="C7" s="9">
        <f t="shared" si="0"/>
        <v>813780</v>
      </c>
      <c r="D7" s="9">
        <f t="shared" si="0"/>
        <v>839868</v>
      </c>
      <c r="E7" s="9">
        <f t="shared" si="0"/>
        <v>563963</v>
      </c>
      <c r="F7" s="9">
        <f t="shared" si="0"/>
        <v>759843</v>
      </c>
      <c r="G7" s="9">
        <f t="shared" si="0"/>
        <v>1265101</v>
      </c>
      <c r="H7" s="9">
        <f t="shared" si="0"/>
        <v>592434</v>
      </c>
      <c r="I7" s="9">
        <f t="shared" si="0"/>
        <v>131405</v>
      </c>
      <c r="J7" s="9">
        <f t="shared" si="0"/>
        <v>330635</v>
      </c>
      <c r="K7" s="9">
        <f t="shared" si="0"/>
        <v>5936363</v>
      </c>
      <c r="L7" s="52"/>
    </row>
    <row r="8" spans="1:11" ht="17.25" customHeight="1">
      <c r="A8" s="10" t="s">
        <v>101</v>
      </c>
      <c r="B8" s="11">
        <f>B9+B12+B16</f>
        <v>392735</v>
      </c>
      <c r="C8" s="11">
        <f aca="true" t="shared" si="1" ref="C8:J8">C9+C12+C16</f>
        <v>514609</v>
      </c>
      <c r="D8" s="11">
        <f t="shared" si="1"/>
        <v>499429</v>
      </c>
      <c r="E8" s="11">
        <f t="shared" si="1"/>
        <v>350476</v>
      </c>
      <c r="F8" s="11">
        <f t="shared" si="1"/>
        <v>452286</v>
      </c>
      <c r="G8" s="11">
        <f t="shared" si="1"/>
        <v>738329</v>
      </c>
      <c r="H8" s="11">
        <f t="shared" si="1"/>
        <v>380775</v>
      </c>
      <c r="I8" s="11">
        <f t="shared" si="1"/>
        <v>75104</v>
      </c>
      <c r="J8" s="11">
        <f t="shared" si="1"/>
        <v>198240</v>
      </c>
      <c r="K8" s="11">
        <f>SUM(B8:J8)</f>
        <v>3601983</v>
      </c>
    </row>
    <row r="9" spans="1:11" ht="17.25" customHeight="1">
      <c r="A9" s="15" t="s">
        <v>17</v>
      </c>
      <c r="B9" s="13">
        <f>+B10+B11</f>
        <v>41275</v>
      </c>
      <c r="C9" s="13">
        <f aca="true" t="shared" si="2" ref="C9:J9">+C10+C11</f>
        <v>57958</v>
      </c>
      <c r="D9" s="13">
        <f t="shared" si="2"/>
        <v>48487</v>
      </c>
      <c r="E9" s="13">
        <f t="shared" si="2"/>
        <v>38610</v>
      </c>
      <c r="F9" s="13">
        <f t="shared" si="2"/>
        <v>43166</v>
      </c>
      <c r="G9" s="13">
        <f t="shared" si="2"/>
        <v>56620</v>
      </c>
      <c r="H9" s="13">
        <f t="shared" si="2"/>
        <v>52260</v>
      </c>
      <c r="I9" s="13">
        <f t="shared" si="2"/>
        <v>9656</v>
      </c>
      <c r="J9" s="13">
        <f t="shared" si="2"/>
        <v>17228</v>
      </c>
      <c r="K9" s="11">
        <f>SUM(B9:J9)</f>
        <v>365260</v>
      </c>
    </row>
    <row r="10" spans="1:11" ht="17.25" customHeight="1">
      <c r="A10" s="29" t="s">
        <v>18</v>
      </c>
      <c r="B10" s="13">
        <v>41275</v>
      </c>
      <c r="C10" s="13">
        <v>57958</v>
      </c>
      <c r="D10" s="13">
        <v>48487</v>
      </c>
      <c r="E10" s="13">
        <v>38610</v>
      </c>
      <c r="F10" s="13">
        <v>43166</v>
      </c>
      <c r="G10" s="13">
        <v>56620</v>
      </c>
      <c r="H10" s="13">
        <v>52260</v>
      </c>
      <c r="I10" s="13">
        <v>9656</v>
      </c>
      <c r="J10" s="13">
        <v>17228</v>
      </c>
      <c r="K10" s="11">
        <f>SUM(B10:J10)</f>
        <v>365260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259169</v>
      </c>
      <c r="C12" s="17">
        <f t="shared" si="3"/>
        <v>337981</v>
      </c>
      <c r="D12" s="17">
        <f t="shared" si="3"/>
        <v>335852</v>
      </c>
      <c r="E12" s="17">
        <f t="shared" si="3"/>
        <v>238120</v>
      </c>
      <c r="F12" s="17">
        <f t="shared" si="3"/>
        <v>307534</v>
      </c>
      <c r="G12" s="17">
        <f t="shared" si="3"/>
        <v>523627</v>
      </c>
      <c r="H12" s="17">
        <f t="shared" si="3"/>
        <v>255233</v>
      </c>
      <c r="I12" s="17">
        <f t="shared" si="3"/>
        <v>47984</v>
      </c>
      <c r="J12" s="17">
        <f t="shared" si="3"/>
        <v>130707</v>
      </c>
      <c r="K12" s="11">
        <f aca="true" t="shared" si="4" ref="K12:K27">SUM(B12:J12)</f>
        <v>2436207</v>
      </c>
    </row>
    <row r="13" spans="1:13" ht="17.25" customHeight="1">
      <c r="A13" s="14" t="s">
        <v>20</v>
      </c>
      <c r="B13" s="13">
        <v>126661</v>
      </c>
      <c r="C13" s="13">
        <v>174581</v>
      </c>
      <c r="D13" s="13">
        <v>178951</v>
      </c>
      <c r="E13" s="13">
        <v>122564</v>
      </c>
      <c r="F13" s="13">
        <v>158729</v>
      </c>
      <c r="G13" s="13">
        <v>255156</v>
      </c>
      <c r="H13" s="13">
        <v>118998</v>
      </c>
      <c r="I13" s="13">
        <v>26699</v>
      </c>
      <c r="J13" s="13">
        <v>70235</v>
      </c>
      <c r="K13" s="11">
        <f t="shared" si="4"/>
        <v>1232574</v>
      </c>
      <c r="L13" s="52"/>
      <c r="M13" s="53"/>
    </row>
    <row r="14" spans="1:12" ht="17.25" customHeight="1">
      <c r="A14" s="14" t="s">
        <v>21</v>
      </c>
      <c r="B14" s="13">
        <v>117287</v>
      </c>
      <c r="C14" s="13">
        <v>140886</v>
      </c>
      <c r="D14" s="13">
        <v>138641</v>
      </c>
      <c r="E14" s="13">
        <v>101310</v>
      </c>
      <c r="F14" s="13">
        <v>133025</v>
      </c>
      <c r="G14" s="13">
        <v>244896</v>
      </c>
      <c r="H14" s="13">
        <v>114433</v>
      </c>
      <c r="I14" s="13">
        <v>17492</v>
      </c>
      <c r="J14" s="13">
        <v>54650</v>
      </c>
      <c r="K14" s="11">
        <f t="shared" si="4"/>
        <v>1062620</v>
      </c>
      <c r="L14" s="52"/>
    </row>
    <row r="15" spans="1:11" ht="17.25" customHeight="1">
      <c r="A15" s="14" t="s">
        <v>22</v>
      </c>
      <c r="B15" s="13">
        <v>15221</v>
      </c>
      <c r="C15" s="13">
        <v>22514</v>
      </c>
      <c r="D15" s="13">
        <v>18260</v>
      </c>
      <c r="E15" s="13">
        <v>14246</v>
      </c>
      <c r="F15" s="13">
        <v>15780</v>
      </c>
      <c r="G15" s="13">
        <v>23575</v>
      </c>
      <c r="H15" s="13">
        <v>21802</v>
      </c>
      <c r="I15" s="13">
        <v>3793</v>
      </c>
      <c r="J15" s="13">
        <v>5822</v>
      </c>
      <c r="K15" s="11">
        <f t="shared" si="4"/>
        <v>141013</v>
      </c>
    </row>
    <row r="16" spans="1:11" ht="17.25" customHeight="1">
      <c r="A16" s="15" t="s">
        <v>97</v>
      </c>
      <c r="B16" s="13">
        <f>B17+B18+B19</f>
        <v>92291</v>
      </c>
      <c r="C16" s="13">
        <f aca="true" t="shared" si="5" ref="C16:J16">C17+C18+C19</f>
        <v>118670</v>
      </c>
      <c r="D16" s="13">
        <f t="shared" si="5"/>
        <v>115090</v>
      </c>
      <c r="E16" s="13">
        <f t="shared" si="5"/>
        <v>73746</v>
      </c>
      <c r="F16" s="13">
        <f t="shared" si="5"/>
        <v>101586</v>
      </c>
      <c r="G16" s="13">
        <f t="shared" si="5"/>
        <v>158082</v>
      </c>
      <c r="H16" s="13">
        <f t="shared" si="5"/>
        <v>73282</v>
      </c>
      <c r="I16" s="13">
        <f t="shared" si="5"/>
        <v>17464</v>
      </c>
      <c r="J16" s="13">
        <f t="shared" si="5"/>
        <v>50305</v>
      </c>
      <c r="K16" s="11">
        <f t="shared" si="4"/>
        <v>800516</v>
      </c>
    </row>
    <row r="17" spans="1:11" ht="17.25" customHeight="1">
      <c r="A17" s="14" t="s">
        <v>98</v>
      </c>
      <c r="B17" s="13">
        <v>12784</v>
      </c>
      <c r="C17" s="13">
        <v>17041</v>
      </c>
      <c r="D17" s="13">
        <v>16122</v>
      </c>
      <c r="E17" s="13">
        <v>11213</v>
      </c>
      <c r="F17" s="13">
        <v>16682</v>
      </c>
      <c r="G17" s="13">
        <v>27718</v>
      </c>
      <c r="H17" s="13">
        <v>12952</v>
      </c>
      <c r="I17" s="13">
        <v>2869</v>
      </c>
      <c r="J17" s="13">
        <v>6220</v>
      </c>
      <c r="K17" s="11">
        <f t="shared" si="4"/>
        <v>123601</v>
      </c>
    </row>
    <row r="18" spans="1:11" ht="17.25" customHeight="1">
      <c r="A18" s="14" t="s">
        <v>99</v>
      </c>
      <c r="B18" s="13">
        <v>4177</v>
      </c>
      <c r="C18" s="13">
        <v>4170</v>
      </c>
      <c r="D18" s="13">
        <v>6050</v>
      </c>
      <c r="E18" s="13">
        <v>3832</v>
      </c>
      <c r="F18" s="13">
        <v>6228</v>
      </c>
      <c r="G18" s="13">
        <v>11572</v>
      </c>
      <c r="H18" s="13">
        <v>3165</v>
      </c>
      <c r="I18" s="13">
        <v>813</v>
      </c>
      <c r="J18" s="13">
        <v>2793</v>
      </c>
      <c r="K18" s="11">
        <f t="shared" si="4"/>
        <v>42800</v>
      </c>
    </row>
    <row r="19" spans="1:11" ht="17.25" customHeight="1">
      <c r="A19" s="14" t="s">
        <v>100</v>
      </c>
      <c r="B19" s="13">
        <v>75330</v>
      </c>
      <c r="C19" s="13">
        <v>97459</v>
      </c>
      <c r="D19" s="13">
        <v>92918</v>
      </c>
      <c r="E19" s="13">
        <v>58701</v>
      </c>
      <c r="F19" s="13">
        <v>78676</v>
      </c>
      <c r="G19" s="13">
        <v>118792</v>
      </c>
      <c r="H19" s="13">
        <v>57165</v>
      </c>
      <c r="I19" s="13">
        <v>13782</v>
      </c>
      <c r="J19" s="13">
        <v>41292</v>
      </c>
      <c r="K19" s="11">
        <f t="shared" si="4"/>
        <v>634115</v>
      </c>
    </row>
    <row r="20" spans="1:11" ht="17.25" customHeight="1">
      <c r="A20" s="16" t="s">
        <v>23</v>
      </c>
      <c r="B20" s="11">
        <f>+B21+B22+B23</f>
        <v>185684</v>
      </c>
      <c r="C20" s="11">
        <f aca="true" t="shared" si="6" ref="C20:J20">+C21+C22+C23</f>
        <v>205774</v>
      </c>
      <c r="D20" s="11">
        <f t="shared" si="6"/>
        <v>234266</v>
      </c>
      <c r="E20" s="11">
        <f t="shared" si="6"/>
        <v>148652</v>
      </c>
      <c r="F20" s="11">
        <f t="shared" si="6"/>
        <v>230426</v>
      </c>
      <c r="G20" s="11">
        <f t="shared" si="6"/>
        <v>430227</v>
      </c>
      <c r="H20" s="11">
        <f t="shared" si="6"/>
        <v>154974</v>
      </c>
      <c r="I20" s="11">
        <f t="shared" si="6"/>
        <v>36671</v>
      </c>
      <c r="J20" s="11">
        <f t="shared" si="6"/>
        <v>86601</v>
      </c>
      <c r="K20" s="11">
        <f t="shared" si="4"/>
        <v>1713275</v>
      </c>
    </row>
    <row r="21" spans="1:12" ht="17.25" customHeight="1">
      <c r="A21" s="12" t="s">
        <v>24</v>
      </c>
      <c r="B21" s="13">
        <v>102885</v>
      </c>
      <c r="C21" s="13">
        <v>123943</v>
      </c>
      <c r="D21" s="13">
        <v>141957</v>
      </c>
      <c r="E21" s="13">
        <v>88454</v>
      </c>
      <c r="F21" s="13">
        <v>135340</v>
      </c>
      <c r="G21" s="13">
        <v>233514</v>
      </c>
      <c r="H21" s="13">
        <v>89153</v>
      </c>
      <c r="I21" s="13">
        <v>23122</v>
      </c>
      <c r="J21" s="13">
        <v>51548</v>
      </c>
      <c r="K21" s="11">
        <f t="shared" si="4"/>
        <v>989916</v>
      </c>
      <c r="L21" s="52"/>
    </row>
    <row r="22" spans="1:12" ht="17.25" customHeight="1">
      <c r="A22" s="12" t="s">
        <v>25</v>
      </c>
      <c r="B22" s="13">
        <v>75262</v>
      </c>
      <c r="C22" s="13">
        <v>73069</v>
      </c>
      <c r="D22" s="13">
        <v>83757</v>
      </c>
      <c r="E22" s="13">
        <v>54746</v>
      </c>
      <c r="F22" s="13">
        <v>87670</v>
      </c>
      <c r="G22" s="13">
        <v>184059</v>
      </c>
      <c r="H22" s="13">
        <v>58055</v>
      </c>
      <c r="I22" s="13">
        <v>11985</v>
      </c>
      <c r="J22" s="13">
        <v>32204</v>
      </c>
      <c r="K22" s="11">
        <f t="shared" si="4"/>
        <v>660807</v>
      </c>
      <c r="L22" s="52"/>
    </row>
    <row r="23" spans="1:11" ht="17.25" customHeight="1">
      <c r="A23" s="12" t="s">
        <v>26</v>
      </c>
      <c r="B23" s="13">
        <v>7537</v>
      </c>
      <c r="C23" s="13">
        <v>8762</v>
      </c>
      <c r="D23" s="13">
        <v>8552</v>
      </c>
      <c r="E23" s="13">
        <v>5452</v>
      </c>
      <c r="F23" s="13">
        <v>7416</v>
      </c>
      <c r="G23" s="13">
        <v>12654</v>
      </c>
      <c r="H23" s="13">
        <v>7766</v>
      </c>
      <c r="I23" s="13">
        <v>1564</v>
      </c>
      <c r="J23" s="13">
        <v>2849</v>
      </c>
      <c r="K23" s="11">
        <f t="shared" si="4"/>
        <v>62552</v>
      </c>
    </row>
    <row r="24" spans="1:11" ht="17.25" customHeight="1">
      <c r="A24" s="16" t="s">
        <v>27</v>
      </c>
      <c r="B24" s="13">
        <v>60915</v>
      </c>
      <c r="C24" s="13">
        <v>93397</v>
      </c>
      <c r="D24" s="13">
        <v>106173</v>
      </c>
      <c r="E24" s="13">
        <v>64835</v>
      </c>
      <c r="F24" s="13">
        <v>77131</v>
      </c>
      <c r="G24" s="13">
        <v>96545</v>
      </c>
      <c r="H24" s="13">
        <v>48187</v>
      </c>
      <c r="I24" s="13">
        <v>19630</v>
      </c>
      <c r="J24" s="13">
        <v>45794</v>
      </c>
      <c r="K24" s="11">
        <f t="shared" si="4"/>
        <v>612607</v>
      </c>
    </row>
    <row r="25" spans="1:12" ht="17.25" customHeight="1">
      <c r="A25" s="12" t="s">
        <v>28</v>
      </c>
      <c r="B25" s="13">
        <v>38986</v>
      </c>
      <c r="C25" s="13">
        <v>59774</v>
      </c>
      <c r="D25" s="13">
        <v>67951</v>
      </c>
      <c r="E25" s="13">
        <v>41494</v>
      </c>
      <c r="F25" s="13">
        <v>49364</v>
      </c>
      <c r="G25" s="13">
        <v>61789</v>
      </c>
      <c r="H25" s="13">
        <v>30840</v>
      </c>
      <c r="I25" s="13">
        <v>12563</v>
      </c>
      <c r="J25" s="13">
        <v>29308</v>
      </c>
      <c r="K25" s="11">
        <f t="shared" si="4"/>
        <v>392069</v>
      </c>
      <c r="L25" s="52"/>
    </row>
    <row r="26" spans="1:12" ht="17.25" customHeight="1">
      <c r="A26" s="12" t="s">
        <v>29</v>
      </c>
      <c r="B26" s="13">
        <v>21929</v>
      </c>
      <c r="C26" s="13">
        <v>33623</v>
      </c>
      <c r="D26" s="13">
        <v>38222</v>
      </c>
      <c r="E26" s="13">
        <v>23341</v>
      </c>
      <c r="F26" s="13">
        <v>27767</v>
      </c>
      <c r="G26" s="13">
        <v>34756</v>
      </c>
      <c r="H26" s="13">
        <v>17347</v>
      </c>
      <c r="I26" s="13">
        <v>7067</v>
      </c>
      <c r="J26" s="13">
        <v>16486</v>
      </c>
      <c r="K26" s="11">
        <f t="shared" si="4"/>
        <v>220538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8498</v>
      </c>
      <c r="I27" s="11">
        <v>0</v>
      </c>
      <c r="J27" s="11">
        <v>0</v>
      </c>
      <c r="K27" s="11">
        <f t="shared" si="4"/>
        <v>8498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6766.91</v>
      </c>
      <c r="I35" s="19">
        <v>0</v>
      </c>
      <c r="J35" s="19">
        <v>0</v>
      </c>
      <c r="K35" s="23">
        <f>SUM(B35:J35)</f>
        <v>6766.91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1666726.76</v>
      </c>
      <c r="C47" s="22">
        <f aca="true" t="shared" si="11" ref="C47:H47">+C48+C57</f>
        <v>2416919.33</v>
      </c>
      <c r="D47" s="22">
        <f t="shared" si="11"/>
        <v>2808111.93</v>
      </c>
      <c r="E47" s="22">
        <f t="shared" si="11"/>
        <v>1609757.14</v>
      </c>
      <c r="F47" s="22">
        <f t="shared" si="11"/>
        <v>2100557.24</v>
      </c>
      <c r="G47" s="22">
        <f t="shared" si="11"/>
        <v>3004949.58</v>
      </c>
      <c r="H47" s="22">
        <f t="shared" si="11"/>
        <v>1623789.09</v>
      </c>
      <c r="I47" s="22">
        <f>+I48+I57</f>
        <v>629037.07</v>
      </c>
      <c r="J47" s="22">
        <f>+J48+J57</f>
        <v>952807.1900000001</v>
      </c>
      <c r="K47" s="22">
        <f>SUM(B47:J47)</f>
        <v>16812655.330000002</v>
      </c>
    </row>
    <row r="48" spans="1:11" ht="17.25" customHeight="1">
      <c r="A48" s="16" t="s">
        <v>115</v>
      </c>
      <c r="B48" s="23">
        <f>SUM(B49:B56)</f>
        <v>1649417.73</v>
      </c>
      <c r="C48" s="23">
        <f aca="true" t="shared" si="12" ref="C48:J48">SUM(C49:C56)</f>
        <v>2394968.65</v>
      </c>
      <c r="D48" s="23">
        <f t="shared" si="12"/>
        <v>2782879.7</v>
      </c>
      <c r="E48" s="23">
        <f t="shared" si="12"/>
        <v>1588869.22</v>
      </c>
      <c r="F48" s="23">
        <f t="shared" si="12"/>
        <v>2078741.1</v>
      </c>
      <c r="G48" s="23">
        <f t="shared" si="12"/>
        <v>2977381.19</v>
      </c>
      <c r="H48" s="23">
        <f t="shared" si="12"/>
        <v>1605195.79</v>
      </c>
      <c r="I48" s="23">
        <f t="shared" si="12"/>
        <v>629037.07</v>
      </c>
      <c r="J48" s="23">
        <f t="shared" si="12"/>
        <v>939897.9</v>
      </c>
      <c r="K48" s="23">
        <f aca="true" t="shared" si="13" ref="K48:K57">SUM(B48:J48)</f>
        <v>16646388.35</v>
      </c>
    </row>
    <row r="49" spans="1:11" ht="17.25" customHeight="1">
      <c r="A49" s="34" t="s">
        <v>46</v>
      </c>
      <c r="B49" s="23">
        <f aca="true" t="shared" si="14" ref="B49:H49">ROUND(B30*B7,2)</f>
        <v>1648394.85</v>
      </c>
      <c r="C49" s="23">
        <f t="shared" si="14"/>
        <v>2387874.65</v>
      </c>
      <c r="D49" s="23">
        <f t="shared" si="14"/>
        <v>2780718.96</v>
      </c>
      <c r="E49" s="23">
        <f t="shared" si="14"/>
        <v>1588007.02</v>
      </c>
      <c r="F49" s="23">
        <f t="shared" si="14"/>
        <v>2077030.84</v>
      </c>
      <c r="G49" s="23">
        <f t="shared" si="14"/>
        <v>2974885</v>
      </c>
      <c r="H49" s="23">
        <f t="shared" si="14"/>
        <v>1597439.04</v>
      </c>
      <c r="I49" s="23">
        <f>ROUND(I30*I7,2)</f>
        <v>627971.35</v>
      </c>
      <c r="J49" s="23">
        <f>ROUND(J30*J7,2)</f>
        <v>937680.86</v>
      </c>
      <c r="K49" s="23">
        <f t="shared" si="13"/>
        <v>16620002.569999998</v>
      </c>
    </row>
    <row r="50" spans="1:11" ht="17.25" customHeight="1">
      <c r="A50" s="34" t="s">
        <v>47</v>
      </c>
      <c r="B50" s="19">
        <v>0</v>
      </c>
      <c r="C50" s="23">
        <f>ROUND(C31*C7,2)</f>
        <v>5307.8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5307.8</v>
      </c>
    </row>
    <row r="51" spans="1:11" ht="17.25" customHeight="1">
      <c r="A51" s="68" t="s">
        <v>108</v>
      </c>
      <c r="B51" s="69">
        <f aca="true" t="shared" si="15" ref="B51:H51">ROUND(B32*B7,2)</f>
        <v>-3068.8</v>
      </c>
      <c r="C51" s="69">
        <f t="shared" si="15"/>
        <v>-3987.52</v>
      </c>
      <c r="D51" s="69">
        <f t="shared" si="15"/>
        <v>-4199.34</v>
      </c>
      <c r="E51" s="69">
        <f t="shared" si="15"/>
        <v>-2583.2</v>
      </c>
      <c r="F51" s="69">
        <f t="shared" si="15"/>
        <v>-3571.26</v>
      </c>
      <c r="G51" s="69">
        <f t="shared" si="15"/>
        <v>-4933.89</v>
      </c>
      <c r="H51" s="69">
        <f t="shared" si="15"/>
        <v>-2725.2</v>
      </c>
      <c r="I51" s="19">
        <v>0</v>
      </c>
      <c r="J51" s="19">
        <v>0</v>
      </c>
      <c r="K51" s="69">
        <f>SUM(B51:J51)</f>
        <v>-25069.210000000003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6766.91</v>
      </c>
      <c r="I53" s="31">
        <f>+I35</f>
        <v>0</v>
      </c>
      <c r="J53" s="31">
        <f>+J35</f>
        <v>0</v>
      </c>
      <c r="K53" s="23">
        <f t="shared" si="13"/>
        <v>6766.91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-569080.25</v>
      </c>
      <c r="C61" s="35">
        <f t="shared" si="16"/>
        <v>-240090.06</v>
      </c>
      <c r="D61" s="35">
        <f t="shared" si="16"/>
        <v>-317871.12000000005</v>
      </c>
      <c r="E61" s="35">
        <f t="shared" si="16"/>
        <v>-600771.1</v>
      </c>
      <c r="F61" s="35">
        <f t="shared" si="16"/>
        <v>-614590.7899999999</v>
      </c>
      <c r="G61" s="35">
        <f t="shared" si="16"/>
        <v>-545126.23</v>
      </c>
      <c r="H61" s="35">
        <f t="shared" si="16"/>
        <v>-197066.97</v>
      </c>
      <c r="I61" s="35">
        <f t="shared" si="16"/>
        <v>-93736.94</v>
      </c>
      <c r="J61" s="35">
        <f t="shared" si="16"/>
        <v>-87443.45</v>
      </c>
      <c r="K61" s="35">
        <f>SUM(B61:J61)</f>
        <v>-3265776.9100000006</v>
      </c>
    </row>
    <row r="62" spans="1:11" ht="18.75" customHeight="1">
      <c r="A62" s="16" t="s">
        <v>77</v>
      </c>
      <c r="B62" s="35">
        <f aca="true" t="shared" si="17" ref="B62:J62">B63+B64+B65+B66+B67+B68</f>
        <v>-554971.19</v>
      </c>
      <c r="C62" s="35">
        <f t="shared" si="17"/>
        <v>-219494.15</v>
      </c>
      <c r="D62" s="35">
        <f t="shared" si="17"/>
        <v>-297429.66000000003</v>
      </c>
      <c r="E62" s="35">
        <f t="shared" si="17"/>
        <v>-573832.12</v>
      </c>
      <c r="F62" s="35">
        <f t="shared" si="17"/>
        <v>-595551.1599999999</v>
      </c>
      <c r="G62" s="35">
        <f t="shared" si="17"/>
        <v>-516681.38</v>
      </c>
      <c r="H62" s="35">
        <f t="shared" si="17"/>
        <v>-183144.5</v>
      </c>
      <c r="I62" s="35">
        <f t="shared" si="17"/>
        <v>-33796</v>
      </c>
      <c r="J62" s="35">
        <f t="shared" si="17"/>
        <v>-60298</v>
      </c>
      <c r="K62" s="35">
        <f aca="true" t="shared" si="18" ref="K62:K98">SUM(B62:J62)</f>
        <v>-3035198.16</v>
      </c>
    </row>
    <row r="63" spans="1:11" ht="18.75" customHeight="1">
      <c r="A63" s="12" t="s">
        <v>78</v>
      </c>
      <c r="B63" s="35">
        <f>-ROUND(B9*$D$3,2)</f>
        <v>-144462.5</v>
      </c>
      <c r="C63" s="35">
        <f aca="true" t="shared" si="19" ref="C63:J63">-ROUND(C9*$D$3,2)</f>
        <v>-202853</v>
      </c>
      <c r="D63" s="35">
        <f t="shared" si="19"/>
        <v>-169704.5</v>
      </c>
      <c r="E63" s="35">
        <f t="shared" si="19"/>
        <v>-135135</v>
      </c>
      <c r="F63" s="35">
        <f t="shared" si="19"/>
        <v>-151081</v>
      </c>
      <c r="G63" s="35">
        <f t="shared" si="19"/>
        <v>-198170</v>
      </c>
      <c r="H63" s="35">
        <f t="shared" si="19"/>
        <v>-182910</v>
      </c>
      <c r="I63" s="35">
        <f t="shared" si="19"/>
        <v>-33796</v>
      </c>
      <c r="J63" s="35">
        <f t="shared" si="19"/>
        <v>-60298</v>
      </c>
      <c r="K63" s="35">
        <f t="shared" si="18"/>
        <v>-1278410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-4560.5</v>
      </c>
      <c r="C65" s="35">
        <v>-465.5</v>
      </c>
      <c r="D65" s="35">
        <v>-1179.5</v>
      </c>
      <c r="E65" s="35">
        <v>-4739</v>
      </c>
      <c r="F65" s="35">
        <v>-2534</v>
      </c>
      <c r="G65" s="35">
        <v>-1379</v>
      </c>
      <c r="H65" s="19">
        <v>0</v>
      </c>
      <c r="I65" s="19">
        <v>0</v>
      </c>
      <c r="J65" s="19">
        <v>0</v>
      </c>
      <c r="K65" s="35">
        <f t="shared" si="18"/>
        <v>-14857.5</v>
      </c>
    </row>
    <row r="66" spans="1:11" ht="18.75" customHeight="1">
      <c r="A66" s="12" t="s">
        <v>109</v>
      </c>
      <c r="B66" s="35">
        <v>-3349.5</v>
      </c>
      <c r="C66" s="35">
        <v>-882</v>
      </c>
      <c r="D66" s="35">
        <v>-1407</v>
      </c>
      <c r="E66" s="35">
        <v>-2369.5</v>
      </c>
      <c r="F66" s="35">
        <v>-1029</v>
      </c>
      <c r="G66" s="35">
        <v>-1102.5</v>
      </c>
      <c r="H66" s="19">
        <v>-24.5</v>
      </c>
      <c r="I66" s="19">
        <v>0</v>
      </c>
      <c r="J66" s="19">
        <v>0</v>
      </c>
      <c r="K66" s="35">
        <f t="shared" si="18"/>
        <v>-10164</v>
      </c>
    </row>
    <row r="67" spans="1:11" ht="18.75" customHeight="1">
      <c r="A67" s="12" t="s">
        <v>55</v>
      </c>
      <c r="B67" s="47">
        <v>-402373.69</v>
      </c>
      <c r="C67" s="47">
        <v>-15293.65</v>
      </c>
      <c r="D67" s="47">
        <v>-125138.66</v>
      </c>
      <c r="E67" s="47">
        <v>-431543.62</v>
      </c>
      <c r="F67" s="47">
        <v>-440907.16</v>
      </c>
      <c r="G67" s="47">
        <v>-316029.88</v>
      </c>
      <c r="H67" s="19">
        <v>-210</v>
      </c>
      <c r="I67" s="19">
        <v>0</v>
      </c>
      <c r="J67" s="19">
        <v>0</v>
      </c>
      <c r="K67" s="35">
        <f t="shared" si="18"/>
        <v>-1731496.6600000001</v>
      </c>
    </row>
    <row r="68" spans="1:11" ht="18.75" customHeight="1">
      <c r="A68" s="12" t="s">
        <v>56</v>
      </c>
      <c r="B68" s="19">
        <v>-225</v>
      </c>
      <c r="C68" s="19">
        <v>0</v>
      </c>
      <c r="D68" s="47">
        <v>0</v>
      </c>
      <c r="E68" s="47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-270</v>
      </c>
    </row>
    <row r="69" spans="1:11" ht="18.75" customHeight="1">
      <c r="A69" s="12" t="s">
        <v>82</v>
      </c>
      <c r="B69" s="35">
        <f>SUM(B70:B96)</f>
        <v>-14109.06</v>
      </c>
      <c r="C69" s="35">
        <f aca="true" t="shared" si="20" ref="C69:J69">SUM(C70:C96)</f>
        <v>-20595.91</v>
      </c>
      <c r="D69" s="35">
        <f t="shared" si="20"/>
        <v>-20441.46</v>
      </c>
      <c r="E69" s="35">
        <f t="shared" si="20"/>
        <v>-26938.98</v>
      </c>
      <c r="F69" s="35">
        <f t="shared" si="20"/>
        <v>-19039.63</v>
      </c>
      <c r="G69" s="35">
        <f t="shared" si="20"/>
        <v>-28444.85</v>
      </c>
      <c r="H69" s="35">
        <f t="shared" si="20"/>
        <v>-13922.47</v>
      </c>
      <c r="I69" s="35">
        <f t="shared" si="20"/>
        <v>-59940.94</v>
      </c>
      <c r="J69" s="35">
        <f t="shared" si="20"/>
        <v>-27145.45</v>
      </c>
      <c r="K69" s="35">
        <f t="shared" si="18"/>
        <v>-230578.75000000003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-13360.98</v>
      </c>
      <c r="F93" s="19">
        <v>0</v>
      </c>
      <c r="G93" s="19">
        <v>0</v>
      </c>
      <c r="H93" s="19">
        <v>0</v>
      </c>
      <c r="I93" s="48">
        <v>-7925.87</v>
      </c>
      <c r="J93" s="48">
        <v>-17055.25</v>
      </c>
      <c r="K93" s="48">
        <f t="shared" si="18"/>
        <v>-38342.1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1097646.51</v>
      </c>
      <c r="C101" s="24">
        <f t="shared" si="21"/>
        <v>2176829.27</v>
      </c>
      <c r="D101" s="24">
        <f t="shared" si="21"/>
        <v>2490240.81</v>
      </c>
      <c r="E101" s="24">
        <f t="shared" si="21"/>
        <v>1008986.04</v>
      </c>
      <c r="F101" s="24">
        <f t="shared" si="21"/>
        <v>1485966.4500000002</v>
      </c>
      <c r="G101" s="24">
        <f t="shared" si="21"/>
        <v>2459823.35</v>
      </c>
      <c r="H101" s="24">
        <f t="shared" si="21"/>
        <v>1426722.12</v>
      </c>
      <c r="I101" s="24">
        <f>+I102+I103</f>
        <v>535300.1299999999</v>
      </c>
      <c r="J101" s="24">
        <f>+J102+J103</f>
        <v>865363.7400000001</v>
      </c>
      <c r="K101" s="48">
        <f>SUM(B101:J101)</f>
        <v>13546878.42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1080337.48</v>
      </c>
      <c r="C102" s="24">
        <f t="shared" si="22"/>
        <v>2154878.59</v>
      </c>
      <c r="D102" s="24">
        <f t="shared" si="22"/>
        <v>2465008.58</v>
      </c>
      <c r="E102" s="24">
        <f t="shared" si="22"/>
        <v>988098.12</v>
      </c>
      <c r="F102" s="24">
        <f t="shared" si="22"/>
        <v>1464150.3100000003</v>
      </c>
      <c r="G102" s="24">
        <f t="shared" si="22"/>
        <v>2432254.96</v>
      </c>
      <c r="H102" s="24">
        <f t="shared" si="22"/>
        <v>1408128.82</v>
      </c>
      <c r="I102" s="24">
        <f t="shared" si="22"/>
        <v>535300.1299999999</v>
      </c>
      <c r="J102" s="24">
        <f t="shared" si="22"/>
        <v>852454.4500000001</v>
      </c>
      <c r="K102" s="48">
        <f>SUM(B102:J102)</f>
        <v>13380611.440000001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13546878.429999998</v>
      </c>
      <c r="L109" s="54"/>
    </row>
    <row r="110" spans="1:11" ht="18.75" customHeight="1">
      <c r="A110" s="26" t="s">
        <v>73</v>
      </c>
      <c r="B110" s="27">
        <v>141649.05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141649.05</v>
      </c>
    </row>
    <row r="111" spans="1:11" ht="18.75" customHeight="1">
      <c r="A111" s="26" t="s">
        <v>74</v>
      </c>
      <c r="B111" s="27">
        <v>955997.46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955997.46</v>
      </c>
    </row>
    <row r="112" spans="1:11" ht="18.75" customHeight="1">
      <c r="A112" s="26" t="s">
        <v>75</v>
      </c>
      <c r="B112" s="40">
        <v>0</v>
      </c>
      <c r="C112" s="27">
        <f>+C101</f>
        <v>2176829.27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2176829.27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2490240.81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2490240.81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1008986.04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1008986.04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347380.22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347380.22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654240.04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654240.04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57253.54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57253.54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427092.65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427092.65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733674.95</v>
      </c>
      <c r="H119" s="40">
        <v>0</v>
      </c>
      <c r="I119" s="40">
        <v>0</v>
      </c>
      <c r="J119" s="40">
        <v>0</v>
      </c>
      <c r="K119" s="41">
        <f t="shared" si="24"/>
        <v>733674.95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57132.87</v>
      </c>
      <c r="H120" s="40">
        <v>0</v>
      </c>
      <c r="I120" s="40">
        <v>0</v>
      </c>
      <c r="J120" s="40">
        <v>0</v>
      </c>
      <c r="K120" s="41">
        <f t="shared" si="24"/>
        <v>57132.87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382144.43</v>
      </c>
      <c r="H121" s="40">
        <v>0</v>
      </c>
      <c r="I121" s="40">
        <v>0</v>
      </c>
      <c r="J121" s="40">
        <v>0</v>
      </c>
      <c r="K121" s="41">
        <f t="shared" si="24"/>
        <v>382144.43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363582.78</v>
      </c>
      <c r="H122" s="40">
        <v>0</v>
      </c>
      <c r="I122" s="40">
        <v>0</v>
      </c>
      <c r="J122" s="40">
        <v>0</v>
      </c>
      <c r="K122" s="41">
        <f t="shared" si="24"/>
        <v>363582.78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923288.33</v>
      </c>
      <c r="H123" s="40">
        <v>0</v>
      </c>
      <c r="I123" s="40">
        <v>0</v>
      </c>
      <c r="J123" s="40">
        <v>0</v>
      </c>
      <c r="K123" s="41">
        <f t="shared" si="24"/>
        <v>923288.33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528828.75</v>
      </c>
      <c r="I124" s="40">
        <v>0</v>
      </c>
      <c r="J124" s="40">
        <v>0</v>
      </c>
      <c r="K124" s="41">
        <f t="shared" si="24"/>
        <v>528828.75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897893.37</v>
      </c>
      <c r="I125" s="40">
        <v>0</v>
      </c>
      <c r="J125" s="40">
        <v>0</v>
      </c>
      <c r="K125" s="41">
        <f t="shared" si="24"/>
        <v>897893.37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535300.13</v>
      </c>
      <c r="J126" s="40">
        <v>0</v>
      </c>
      <c r="K126" s="41">
        <f t="shared" si="24"/>
        <v>535300.13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865363.74</v>
      </c>
      <c r="K127" s="44">
        <f t="shared" si="24"/>
        <v>865363.74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2015-11-03T18:20:36Z</dcterms:modified>
  <cp:category/>
  <cp:version/>
  <cp:contentType/>
  <cp:contentStatus/>
</cp:coreProperties>
</file>