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<sst xmlns="http://schemas.openxmlformats.org/spreadsheetml/2006/main" count="131" uniqueCount="131">
  <si>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</si>
  <si>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</si>
  <si>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</si>
  <si>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</si>
  <si>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</si>
  <si>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</si>
  <si>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</si>
  <si>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</si>
  <si>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</si>
  <si>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</si>
  <si>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</si>
  <si>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</si>
  <si>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</si>
  <si>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</si>
  <si>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</si>
  <si>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</si>
  <si>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</si>
  <si>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</si>
  <si>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</si>
  <si>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</si>
  <si>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</si>
  <si>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</si>
  <si>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</si>
  <si>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</si>
  <si>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</si>
  <si>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</si>
  <si>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</si>
  <si>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</si>
  <si>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</si>
  <si>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</si>
  <si>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</si>
  <si>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</si>
  <si>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</si>
  <si>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</si>
  <si>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</si>
  <si>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</si>
  <si>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</si>
  <si>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</si>
  <si>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</si>
  <si>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</si>
  <si>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</si>
  <si>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</si>
  <si>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</si>
  <si>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</si>
  <si>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</si>
  <si>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</si>
  <si>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</si>
  <si>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</si>
  <si>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</si>
  <si>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</si>
  <si>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</si>
  <si>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</si>
  <si>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</si>
  <si>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</si>
  <si>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</si>
  <si>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</si>
  <si>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</si>
  <si>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</si>
  <si>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</si>
  <si>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</si>
  <si>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</si>
  <si>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</si>
  <si>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</si>
  <si>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</si>
  <si>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</si>
  <si>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</si>
  <si>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</si>
  <si>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</si>
  <si>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</si>
  <si>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</si>
  <si>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</si>
  <si>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</si>
  <si>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</si>
  <si>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</si>
  <si>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</si>
  <si>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</si>
  <si>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</si>
  <si>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</si>
  <si>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</si>
  <si>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</si>
  <si>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</si>
  <si>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</si>
  <si>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</si>
  <si>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</si>
  <si>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</si>
  <si>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</si>
  <si>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</si>
  <si>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</si>
  <si>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</si>
  <si>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</si>
  <si>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</si>
  <si>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</si>
  <si>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</si>
  <si>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</si>
  <si>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</si>
  <si>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</si>
  <si>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</si>
  <si>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</si>
  <si>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</si>
  <si>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</si>
  <si>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</si>
  <si>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</si>
  <si>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</si>
  <si>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</si>
  <si>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</si>
  <si>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</si>
  <si>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</si>
  <si>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</si>
  <si>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</si>
  <si>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</si>
  <si>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</si>
  <si>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</si>
  <si>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</si>
  <si>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</si>
  <si>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</si>
  <si>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</si>
  <si>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</si>
  <si>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</si>
  <si>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</si>
  <si>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</si>
  <si>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</si>
  <si>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</si>
  <si>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</si>
  <si>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</si>
  <si>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</si>
  <si>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</si>
  <si>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</si>
  <si>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</si>
  <si>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</si>
  <si>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</si>
  <si>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25/10/15 - VENCIMENTO 30/10/15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</si>
</sst>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203056</v>
      </c>
      <c r="C7" s="9">
        <f t="shared" si="0"/>
        <v>258235</v>
      </c>
      <c r="D7" s="9">
        <f t="shared" si="0"/>
        <v>282498</v>
      </c>
      <c r="E7" s="9">
        <f t="shared" si="0"/>
        <v>151969</v>
      </c>
      <c r="F7" s="9">
        <f t="shared" si="0"/>
        <v>258383</v>
      </c>
      <c r="G7" s="9">
        <f t="shared" si="0"/>
        <v>427888</v>
      </c>
      <c r="H7" s="9">
        <f t="shared" si="0"/>
        <v>153152</v>
      </c>
      <c r="I7" s="9">
        <f t="shared" si="0"/>
        <v>29946</v>
      </c>
      <c r="J7" s="9">
        <f t="shared" si="0"/>
        <v>121885</v>
      </c>
      <c r="K7" s="9">
        <f t="shared" si="0"/>
        <v>1887012</v>
      </c>
      <c r="L7" s="52"/>
    </row>
    <row r="8" spans="1:11" ht="17.25" customHeight="1">
      <c r="A8" s="10" t="s">
        <v>101</v>
      </c>
      <c r="B8" s="11">
        <f>B9+B12+B16</f>
        <v>124236</v>
      </c>
      <c r="C8" s="11">
        <f aca="true" t="shared" si="1" ref="C8:J8">C9+C12+C16</f>
        <v>164117</v>
      </c>
      <c r="D8" s="11">
        <f t="shared" si="1"/>
        <v>167145</v>
      </c>
      <c r="E8" s="11">
        <f t="shared" si="1"/>
        <v>94905</v>
      </c>
      <c r="F8" s="11">
        <f t="shared" si="1"/>
        <v>148383</v>
      </c>
      <c r="G8" s="11">
        <f t="shared" si="1"/>
        <v>242700</v>
      </c>
      <c r="H8" s="11">
        <f t="shared" si="1"/>
        <v>99178</v>
      </c>
      <c r="I8" s="11">
        <f t="shared" si="1"/>
        <v>16661</v>
      </c>
      <c r="J8" s="11">
        <f t="shared" si="1"/>
        <v>73012</v>
      </c>
      <c r="K8" s="11">
        <f>SUM(B8:J8)</f>
        <v>1130337</v>
      </c>
    </row>
    <row r="9" spans="1:11" ht="17.25" customHeight="1">
      <c r="A9" s="15" t="s">
        <v>17</v>
      </c>
      <c r="B9" s="13">
        <f>+B10+B11</f>
        <v>19681</v>
      </c>
      <c r="C9" s="13">
        <f aca="true" t="shared" si="2" ref="C9:J9">+C10+C11</f>
        <v>29854</v>
      </c>
      <c r="D9" s="13">
        <f t="shared" si="2"/>
        <v>28971</v>
      </c>
      <c r="E9" s="13">
        <f t="shared" si="2"/>
        <v>16440</v>
      </c>
      <c r="F9" s="13">
        <f t="shared" si="2"/>
        <v>20433</v>
      </c>
      <c r="G9" s="13">
        <f t="shared" si="2"/>
        <v>26904</v>
      </c>
      <c r="H9" s="13">
        <f t="shared" si="2"/>
        <v>18217</v>
      </c>
      <c r="I9" s="13">
        <f t="shared" si="2"/>
        <v>3378</v>
      </c>
      <c r="J9" s="13">
        <f t="shared" si="2"/>
        <v>11237</v>
      </c>
      <c r="K9" s="11">
        <f>SUM(B9:J9)</f>
        <v>175115</v>
      </c>
    </row>
    <row r="10" spans="1:11" ht="17.25" customHeight="1">
      <c r="A10" s="29" t="s">
        <v>18</v>
      </c>
      <c r="B10" s="13">
        <v>19681</v>
      </c>
      <c r="C10" s="13">
        <v>29854</v>
      </c>
      <c r="D10" s="13">
        <v>28971</v>
      </c>
      <c r="E10" s="13">
        <v>16440</v>
      </c>
      <c r="F10" s="13">
        <v>20433</v>
      </c>
      <c r="G10" s="13">
        <v>26904</v>
      </c>
      <c r="H10" s="13">
        <v>18217</v>
      </c>
      <c r="I10" s="13">
        <v>3378</v>
      </c>
      <c r="J10" s="13">
        <v>11237</v>
      </c>
      <c r="K10" s="11">
        <f>SUM(B10:J10)</f>
        <v>175115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73894</v>
      </c>
      <c r="C12" s="17">
        <f t="shared" si="3"/>
        <v>98185</v>
      </c>
      <c r="D12" s="17">
        <f t="shared" si="3"/>
        <v>102886</v>
      </c>
      <c r="E12" s="17">
        <f t="shared" si="3"/>
        <v>59017</v>
      </c>
      <c r="F12" s="17">
        <f t="shared" si="3"/>
        <v>92575</v>
      </c>
      <c r="G12" s="17">
        <f t="shared" si="3"/>
        <v>163410</v>
      </c>
      <c r="H12" s="17">
        <f t="shared" si="3"/>
        <v>62377</v>
      </c>
      <c r="I12" s="17">
        <f t="shared" si="3"/>
        <v>9764</v>
      </c>
      <c r="J12" s="17">
        <f t="shared" si="3"/>
        <v>44969</v>
      </c>
      <c r="K12" s="11">
        <f aca="true" t="shared" si="4" ref="K12:K27">SUM(B12:J12)</f>
        <v>707077</v>
      </c>
    </row>
    <row r="13" spans="1:13" ht="17.25" customHeight="1">
      <c r="A13" s="14" t="s">
        <v>20</v>
      </c>
      <c r="B13" s="13">
        <v>36496</v>
      </c>
      <c r="C13" s="13">
        <v>51448</v>
      </c>
      <c r="D13" s="13">
        <v>53955</v>
      </c>
      <c r="E13" s="13">
        <v>30854</v>
      </c>
      <c r="F13" s="13">
        <v>44903</v>
      </c>
      <c r="G13" s="13">
        <v>75396</v>
      </c>
      <c r="H13" s="13">
        <v>28222</v>
      </c>
      <c r="I13" s="13">
        <v>5563</v>
      </c>
      <c r="J13" s="13">
        <v>23844</v>
      </c>
      <c r="K13" s="11">
        <f t="shared" si="4"/>
        <v>350681</v>
      </c>
      <c r="L13" s="52"/>
      <c r="M13" s="53"/>
    </row>
    <row r="14" spans="1:12" ht="17.25" customHeight="1">
      <c r="A14" s="14" t="s">
        <v>21</v>
      </c>
      <c r="B14" s="13">
        <v>34038</v>
      </c>
      <c r="C14" s="13">
        <v>42033</v>
      </c>
      <c r="D14" s="13">
        <v>45172</v>
      </c>
      <c r="E14" s="13">
        <v>25494</v>
      </c>
      <c r="F14" s="13">
        <v>44305</v>
      </c>
      <c r="G14" s="13">
        <v>82933</v>
      </c>
      <c r="H14" s="13">
        <v>30501</v>
      </c>
      <c r="I14" s="13">
        <v>3746</v>
      </c>
      <c r="J14" s="13">
        <v>19729</v>
      </c>
      <c r="K14" s="11">
        <f t="shared" si="4"/>
        <v>327951</v>
      </c>
      <c r="L14" s="52"/>
    </row>
    <row r="15" spans="1:11" ht="17.25" customHeight="1">
      <c r="A15" s="14" t="s">
        <v>22</v>
      </c>
      <c r="B15" s="13">
        <v>3360</v>
      </c>
      <c r="C15" s="13">
        <v>4704</v>
      </c>
      <c r="D15" s="13">
        <v>3759</v>
      </c>
      <c r="E15" s="13">
        <v>2669</v>
      </c>
      <c r="F15" s="13">
        <v>3367</v>
      </c>
      <c r="G15" s="13">
        <v>5081</v>
      </c>
      <c r="H15" s="13">
        <v>3654</v>
      </c>
      <c r="I15" s="13">
        <v>455</v>
      </c>
      <c r="J15" s="13">
        <v>1396</v>
      </c>
      <c r="K15" s="11">
        <f t="shared" si="4"/>
        <v>28445</v>
      </c>
    </row>
    <row r="16" spans="1:11" ht="17.25" customHeight="1">
      <c r="A16" s="15" t="s">
        <v>97</v>
      </c>
      <c r="B16" s="13">
        <f>B17+B18+B19</f>
        <v>30661</v>
      </c>
      <c r="C16" s="13">
        <f aca="true" t="shared" si="5" ref="C16:J16">C17+C18+C19</f>
        <v>36078</v>
      </c>
      <c r="D16" s="13">
        <f t="shared" si="5"/>
        <v>35288</v>
      </c>
      <c r="E16" s="13">
        <f t="shared" si="5"/>
        <v>19448</v>
      </c>
      <c r="F16" s="13">
        <f t="shared" si="5"/>
        <v>35375</v>
      </c>
      <c r="G16" s="13">
        <f t="shared" si="5"/>
        <v>52386</v>
      </c>
      <c r="H16" s="13">
        <f t="shared" si="5"/>
        <v>18584</v>
      </c>
      <c r="I16" s="13">
        <f t="shared" si="5"/>
        <v>3519</v>
      </c>
      <c r="J16" s="13">
        <f t="shared" si="5"/>
        <v>16806</v>
      </c>
      <c r="K16" s="11">
        <f t="shared" si="4"/>
        <v>248145</v>
      </c>
    </row>
    <row r="17" spans="1:11" ht="17.25" customHeight="1">
      <c r="A17" s="14" t="s">
        <v>98</v>
      </c>
      <c r="B17" s="13">
        <v>4580</v>
      </c>
      <c r="C17" s="13">
        <v>5566</v>
      </c>
      <c r="D17" s="13">
        <v>5787</v>
      </c>
      <c r="E17" s="13">
        <v>3250</v>
      </c>
      <c r="F17" s="13">
        <v>5978</v>
      </c>
      <c r="G17" s="13">
        <v>9003</v>
      </c>
      <c r="H17" s="13">
        <v>3392</v>
      </c>
      <c r="I17" s="13">
        <v>615</v>
      </c>
      <c r="J17" s="13">
        <v>2512</v>
      </c>
      <c r="K17" s="11">
        <f t="shared" si="4"/>
        <v>40683</v>
      </c>
    </row>
    <row r="18" spans="1:11" ht="17.25" customHeight="1">
      <c r="A18" s="14" t="s">
        <v>99</v>
      </c>
      <c r="B18" s="13">
        <v>1474</v>
      </c>
      <c r="C18" s="13">
        <v>1620</v>
      </c>
      <c r="D18" s="13">
        <v>2095</v>
      </c>
      <c r="E18" s="13">
        <v>1181</v>
      </c>
      <c r="F18" s="13">
        <v>2382</v>
      </c>
      <c r="G18" s="13">
        <v>4835</v>
      </c>
      <c r="H18" s="13">
        <v>1097</v>
      </c>
      <c r="I18" s="13">
        <v>201</v>
      </c>
      <c r="J18" s="13">
        <v>1101</v>
      </c>
      <c r="K18" s="11">
        <f t="shared" si="4"/>
        <v>15986</v>
      </c>
    </row>
    <row r="19" spans="1:11" ht="17.25" customHeight="1">
      <c r="A19" s="14" t="s">
        <v>100</v>
      </c>
      <c r="B19" s="13">
        <v>24607</v>
      </c>
      <c r="C19" s="13">
        <v>28892</v>
      </c>
      <c r="D19" s="13">
        <v>27406</v>
      </c>
      <c r="E19" s="13">
        <v>15017</v>
      </c>
      <c r="F19" s="13">
        <v>27015</v>
      </c>
      <c r="G19" s="13">
        <v>38548</v>
      </c>
      <c r="H19" s="13">
        <v>14095</v>
      </c>
      <c r="I19" s="13">
        <v>2703</v>
      </c>
      <c r="J19" s="13">
        <v>13193</v>
      </c>
      <c r="K19" s="11">
        <f t="shared" si="4"/>
        <v>191476</v>
      </c>
    </row>
    <row r="20" spans="1:11" ht="17.25" customHeight="1">
      <c r="A20" s="16" t="s">
        <v>23</v>
      </c>
      <c r="B20" s="11">
        <f>+B21+B22+B23</f>
        <v>56847</v>
      </c>
      <c r="C20" s="11">
        <f aca="true" t="shared" si="6" ref="C20:J20">+C21+C22+C23</f>
        <v>61279</v>
      </c>
      <c r="D20" s="11">
        <f t="shared" si="6"/>
        <v>76703</v>
      </c>
      <c r="E20" s="11">
        <f t="shared" si="6"/>
        <v>37304</v>
      </c>
      <c r="F20" s="11">
        <f t="shared" si="6"/>
        <v>82422</v>
      </c>
      <c r="G20" s="11">
        <f t="shared" si="6"/>
        <v>149563</v>
      </c>
      <c r="H20" s="11">
        <f t="shared" si="6"/>
        <v>39956</v>
      </c>
      <c r="I20" s="11">
        <f t="shared" si="6"/>
        <v>7858</v>
      </c>
      <c r="J20" s="11">
        <f t="shared" si="6"/>
        <v>30224</v>
      </c>
      <c r="K20" s="11">
        <f t="shared" si="4"/>
        <v>542156</v>
      </c>
    </row>
    <row r="21" spans="1:12" ht="17.25" customHeight="1">
      <c r="A21" s="12" t="s">
        <v>24</v>
      </c>
      <c r="B21" s="13">
        <v>32618</v>
      </c>
      <c r="C21" s="13">
        <v>38205</v>
      </c>
      <c r="D21" s="13">
        <v>47425</v>
      </c>
      <c r="E21" s="13">
        <v>23437</v>
      </c>
      <c r="F21" s="13">
        <v>47346</v>
      </c>
      <c r="G21" s="13">
        <v>77462</v>
      </c>
      <c r="H21" s="13">
        <v>22878</v>
      </c>
      <c r="I21" s="13">
        <v>5219</v>
      </c>
      <c r="J21" s="13">
        <v>18282</v>
      </c>
      <c r="K21" s="11">
        <f t="shared" si="4"/>
        <v>312872</v>
      </c>
      <c r="L21" s="52"/>
    </row>
    <row r="22" spans="1:12" ht="17.25" customHeight="1">
      <c r="A22" s="12" t="s">
        <v>25</v>
      </c>
      <c r="B22" s="13">
        <v>22560</v>
      </c>
      <c r="C22" s="13">
        <v>21378</v>
      </c>
      <c r="D22" s="13">
        <v>27363</v>
      </c>
      <c r="E22" s="13">
        <v>12921</v>
      </c>
      <c r="F22" s="13">
        <v>33356</v>
      </c>
      <c r="G22" s="13">
        <v>68934</v>
      </c>
      <c r="H22" s="13">
        <v>15802</v>
      </c>
      <c r="I22" s="13">
        <v>2436</v>
      </c>
      <c r="J22" s="13">
        <v>11330</v>
      </c>
      <c r="K22" s="11">
        <f t="shared" si="4"/>
        <v>216080</v>
      </c>
      <c r="L22" s="52"/>
    </row>
    <row r="23" spans="1:11" ht="17.25" customHeight="1">
      <c r="A23" s="12" t="s">
        <v>26</v>
      </c>
      <c r="B23" s="13">
        <v>1669</v>
      </c>
      <c r="C23" s="13">
        <v>1696</v>
      </c>
      <c r="D23" s="13">
        <v>1915</v>
      </c>
      <c r="E23" s="13">
        <v>946</v>
      </c>
      <c r="F23" s="13">
        <v>1720</v>
      </c>
      <c r="G23" s="13">
        <v>3167</v>
      </c>
      <c r="H23" s="13">
        <v>1276</v>
      </c>
      <c r="I23" s="13">
        <v>203</v>
      </c>
      <c r="J23" s="13">
        <v>612</v>
      </c>
      <c r="K23" s="11">
        <f t="shared" si="4"/>
        <v>13204</v>
      </c>
    </row>
    <row r="24" spans="1:11" ht="17.25" customHeight="1">
      <c r="A24" s="16" t="s">
        <v>27</v>
      </c>
      <c r="B24" s="13">
        <v>21973</v>
      </c>
      <c r="C24" s="13">
        <v>32839</v>
      </c>
      <c r="D24" s="13">
        <v>38650</v>
      </c>
      <c r="E24" s="13">
        <v>19760</v>
      </c>
      <c r="F24" s="13">
        <v>27578</v>
      </c>
      <c r="G24" s="13">
        <v>35625</v>
      </c>
      <c r="H24" s="13">
        <v>12817</v>
      </c>
      <c r="I24" s="13">
        <v>5427</v>
      </c>
      <c r="J24" s="13">
        <v>18649</v>
      </c>
      <c r="K24" s="11">
        <f t="shared" si="4"/>
        <v>213318</v>
      </c>
    </row>
    <row r="25" spans="1:12" ht="17.25" customHeight="1">
      <c r="A25" s="12" t="s">
        <v>28</v>
      </c>
      <c r="B25" s="13">
        <v>14063</v>
      </c>
      <c r="C25" s="13">
        <v>21017</v>
      </c>
      <c r="D25" s="13">
        <v>24736</v>
      </c>
      <c r="E25" s="13">
        <v>12646</v>
      </c>
      <c r="F25" s="13">
        <v>17650</v>
      </c>
      <c r="G25" s="13">
        <v>22800</v>
      </c>
      <c r="H25" s="13">
        <v>8203</v>
      </c>
      <c r="I25" s="13">
        <v>3473</v>
      </c>
      <c r="J25" s="13">
        <v>11935</v>
      </c>
      <c r="K25" s="11">
        <f t="shared" si="4"/>
        <v>136523</v>
      </c>
      <c r="L25" s="52"/>
    </row>
    <row r="26" spans="1:12" ht="17.25" customHeight="1">
      <c r="A26" s="12" t="s">
        <v>29</v>
      </c>
      <c r="B26" s="13">
        <v>7910</v>
      </c>
      <c r="C26" s="13">
        <v>11822</v>
      </c>
      <c r="D26" s="13">
        <v>13914</v>
      </c>
      <c r="E26" s="13">
        <v>7114</v>
      </c>
      <c r="F26" s="13">
        <v>9928</v>
      </c>
      <c r="G26" s="13">
        <v>12825</v>
      </c>
      <c r="H26" s="13">
        <v>4614</v>
      </c>
      <c r="I26" s="13">
        <v>1954</v>
      </c>
      <c r="J26" s="13">
        <v>6714</v>
      </c>
      <c r="K26" s="11">
        <f t="shared" si="4"/>
        <v>76795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1201</v>
      </c>
      <c r="I27" s="11">
        <v>0</v>
      </c>
      <c r="J27" s="11">
        <v>0</v>
      </c>
      <c r="K27" s="11">
        <f t="shared" si="4"/>
        <v>1201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26442.54</v>
      </c>
      <c r="I35" s="19">
        <v>0</v>
      </c>
      <c r="J35" s="19">
        <v>0</v>
      </c>
      <c r="K35" s="23">
        <f>SUM(B35:J35)</f>
        <v>26442.54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543965.3200000001</v>
      </c>
      <c r="C47" s="22">
        <f aca="true" t="shared" si="11" ref="C47:H47">+C48+C57</f>
        <v>785882.3200000001</v>
      </c>
      <c r="D47" s="22">
        <f t="shared" si="11"/>
        <v>965502.45</v>
      </c>
      <c r="E47" s="22">
        <f t="shared" si="11"/>
        <v>451551.54</v>
      </c>
      <c r="F47" s="22">
        <f t="shared" si="11"/>
        <v>732173.1900000001</v>
      </c>
      <c r="G47" s="22">
        <f t="shared" si="11"/>
        <v>1039508.34</v>
      </c>
      <c r="H47" s="22">
        <f t="shared" si="11"/>
        <v>461005.42999999993</v>
      </c>
      <c r="I47" s="22">
        <f>+I48+I57</f>
        <v>144174.66</v>
      </c>
      <c r="J47" s="22">
        <f>+J48+J57</f>
        <v>360792.18999999994</v>
      </c>
      <c r="K47" s="22">
        <f>SUM(B47:J47)</f>
        <v>5484555.4399999995</v>
      </c>
    </row>
    <row r="48" spans="1:11" ht="17.25" customHeight="1">
      <c r="A48" s="16" t="s">
        <v>115</v>
      </c>
      <c r="B48" s="23">
        <f>SUM(B49:B56)</f>
        <v>526656.29</v>
      </c>
      <c r="C48" s="23">
        <f aca="true" t="shared" si="12" ref="C48:J48">SUM(C49:C56)</f>
        <v>763931.64</v>
      </c>
      <c r="D48" s="23">
        <f t="shared" si="12"/>
        <v>940270.22</v>
      </c>
      <c r="E48" s="23">
        <f t="shared" si="12"/>
        <v>430663.62</v>
      </c>
      <c r="F48" s="23">
        <f t="shared" si="12"/>
        <v>710357.05</v>
      </c>
      <c r="G48" s="23">
        <f t="shared" si="12"/>
        <v>1011939.95</v>
      </c>
      <c r="H48" s="23">
        <f t="shared" si="12"/>
        <v>442412.12999999995</v>
      </c>
      <c r="I48" s="23">
        <f t="shared" si="12"/>
        <v>144174.66</v>
      </c>
      <c r="J48" s="23">
        <f t="shared" si="12"/>
        <v>347882.89999999997</v>
      </c>
      <c r="K48" s="23">
        <f aca="true" t="shared" si="13" ref="K48:K57">SUM(B48:J48)</f>
        <v>5318288.460000001</v>
      </c>
    </row>
    <row r="49" spans="1:11" ht="17.25" customHeight="1">
      <c r="A49" s="34" t="s">
        <v>46</v>
      </c>
      <c r="B49" s="23">
        <f aca="true" t="shared" si="14" ref="B49:H49">ROUND(B30*B7,2)</f>
        <v>523539.28</v>
      </c>
      <c r="C49" s="23">
        <f t="shared" si="14"/>
        <v>757738.96</v>
      </c>
      <c r="D49" s="23">
        <f t="shared" si="14"/>
        <v>935322.63</v>
      </c>
      <c r="E49" s="23">
        <f t="shared" si="14"/>
        <v>427914.31</v>
      </c>
      <c r="F49" s="23">
        <f t="shared" si="14"/>
        <v>706289.93</v>
      </c>
      <c r="G49" s="23">
        <f t="shared" si="14"/>
        <v>1006178.63</v>
      </c>
      <c r="H49" s="23">
        <f t="shared" si="14"/>
        <v>412959.05</v>
      </c>
      <c r="I49" s="23">
        <f>ROUND(I30*I7,2)</f>
        <v>143108.94</v>
      </c>
      <c r="J49" s="23">
        <f>ROUND(J30*J7,2)</f>
        <v>345665.86</v>
      </c>
      <c r="K49" s="23">
        <f t="shared" si="13"/>
        <v>5258717.590000001</v>
      </c>
    </row>
    <row r="50" spans="1:11" ht="17.25" customHeight="1">
      <c r="A50" s="34" t="s">
        <v>47</v>
      </c>
      <c r="B50" s="19">
        <v>0</v>
      </c>
      <c r="C50" s="23">
        <f>ROUND(C31*C7,2)</f>
        <v>1684.31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1684.31</v>
      </c>
    </row>
    <row r="51" spans="1:11" ht="17.25" customHeight="1">
      <c r="A51" s="68" t="s">
        <v>108</v>
      </c>
      <c r="B51" s="69">
        <f aca="true" t="shared" si="15" ref="B51:H51">ROUND(B32*B7,2)</f>
        <v>-974.67</v>
      </c>
      <c r="C51" s="69">
        <f t="shared" si="15"/>
        <v>-1265.35</v>
      </c>
      <c r="D51" s="69">
        <f t="shared" si="15"/>
        <v>-1412.49</v>
      </c>
      <c r="E51" s="69">
        <f t="shared" si="15"/>
        <v>-696.09</v>
      </c>
      <c r="F51" s="69">
        <f t="shared" si="15"/>
        <v>-1214.4</v>
      </c>
      <c r="G51" s="69">
        <f t="shared" si="15"/>
        <v>-1668.76</v>
      </c>
      <c r="H51" s="69">
        <f t="shared" si="15"/>
        <v>-704.5</v>
      </c>
      <c r="I51" s="19">
        <v>0</v>
      </c>
      <c r="J51" s="19">
        <v>0</v>
      </c>
      <c r="K51" s="69">
        <f>SUM(B51:J51)</f>
        <v>-7936.26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26442.54</v>
      </c>
      <c r="I53" s="31">
        <f>+I35</f>
        <v>0</v>
      </c>
      <c r="J53" s="31">
        <f>+J35</f>
        <v>0</v>
      </c>
      <c r="K53" s="23">
        <f t="shared" si="13"/>
        <v>26442.54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-68883.5</v>
      </c>
      <c r="C61" s="35">
        <f t="shared" si="16"/>
        <v>-104603.09</v>
      </c>
      <c r="D61" s="35">
        <f t="shared" si="16"/>
        <v>-102477.68</v>
      </c>
      <c r="E61" s="35">
        <f t="shared" si="16"/>
        <v>-61287.88</v>
      </c>
      <c r="F61" s="35">
        <f t="shared" si="16"/>
        <v>-71896.15</v>
      </c>
      <c r="G61" s="35">
        <f t="shared" si="16"/>
        <v>-94175.43</v>
      </c>
      <c r="H61" s="35">
        <f t="shared" si="16"/>
        <v>-63759.5</v>
      </c>
      <c r="I61" s="35">
        <f t="shared" si="16"/>
        <v>-15760.279999999999</v>
      </c>
      <c r="J61" s="35">
        <f t="shared" si="16"/>
        <v>-45787.68</v>
      </c>
      <c r="K61" s="35">
        <f>SUM(B61:J61)</f>
        <v>-628631.1900000001</v>
      </c>
    </row>
    <row r="62" spans="1:11" ht="18.75" customHeight="1">
      <c r="A62" s="16" t="s">
        <v>77</v>
      </c>
      <c r="B62" s="35">
        <f aca="true" t="shared" si="17" ref="B62:J62">B63+B64+B65+B66+B67+B68</f>
        <v>-68883.5</v>
      </c>
      <c r="C62" s="35">
        <f t="shared" si="17"/>
        <v>-104489</v>
      </c>
      <c r="D62" s="35">
        <f t="shared" si="17"/>
        <v>-101398.5</v>
      </c>
      <c r="E62" s="35">
        <f t="shared" si="17"/>
        <v>-57540</v>
      </c>
      <c r="F62" s="35">
        <f t="shared" si="17"/>
        <v>-71515.5</v>
      </c>
      <c r="G62" s="35">
        <f t="shared" si="17"/>
        <v>-94164</v>
      </c>
      <c r="H62" s="35">
        <f t="shared" si="17"/>
        <v>-63759.5</v>
      </c>
      <c r="I62" s="35">
        <f t="shared" si="17"/>
        <v>-11823</v>
      </c>
      <c r="J62" s="35">
        <f t="shared" si="17"/>
        <v>-39329.5</v>
      </c>
      <c r="K62" s="35">
        <f aca="true" t="shared" si="18" ref="K62:K98">SUM(B62:J62)</f>
        <v>-612902.5</v>
      </c>
    </row>
    <row r="63" spans="1:11" ht="18.75" customHeight="1">
      <c r="A63" s="12" t="s">
        <v>78</v>
      </c>
      <c r="B63" s="35">
        <f>-ROUND(B9*$D$3,2)</f>
        <v>-68883.5</v>
      </c>
      <c r="C63" s="35">
        <f aca="true" t="shared" si="19" ref="C63:J63">-ROUND(C9*$D$3,2)</f>
        <v>-104489</v>
      </c>
      <c r="D63" s="35">
        <f t="shared" si="19"/>
        <v>-101398.5</v>
      </c>
      <c r="E63" s="35">
        <f t="shared" si="19"/>
        <v>-57540</v>
      </c>
      <c r="F63" s="35">
        <f t="shared" si="19"/>
        <v>-71515.5</v>
      </c>
      <c r="G63" s="35">
        <f t="shared" si="19"/>
        <v>-94164</v>
      </c>
      <c r="H63" s="35">
        <f t="shared" si="19"/>
        <v>-63759.5</v>
      </c>
      <c r="I63" s="35">
        <f t="shared" si="19"/>
        <v>-11823</v>
      </c>
      <c r="J63" s="35">
        <f t="shared" si="19"/>
        <v>-39329.5</v>
      </c>
      <c r="K63" s="35">
        <f t="shared" si="18"/>
        <v>-612902.5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-3747.88</v>
      </c>
      <c r="F69" s="35">
        <f t="shared" si="20"/>
        <v>-380.65</v>
      </c>
      <c r="G69" s="35">
        <f t="shared" si="20"/>
        <v>-11.43</v>
      </c>
      <c r="H69" s="19">
        <v>0</v>
      </c>
      <c r="I69" s="35">
        <f t="shared" si="20"/>
        <v>-3937.2799999999997</v>
      </c>
      <c r="J69" s="35">
        <f t="shared" si="20"/>
        <v>-6458.18</v>
      </c>
      <c r="K69" s="35">
        <f t="shared" si="18"/>
        <v>-15728.689999999999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-3747.88</v>
      </c>
      <c r="F93" s="19">
        <v>0</v>
      </c>
      <c r="G93" s="19">
        <v>0</v>
      </c>
      <c r="H93" s="19">
        <v>0</v>
      </c>
      <c r="I93" s="48">
        <v>-1816.6</v>
      </c>
      <c r="J93" s="48">
        <v>-6458.18</v>
      </c>
      <c r="K93" s="48">
        <f t="shared" si="18"/>
        <v>-12022.66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475081.82000000007</v>
      </c>
      <c r="C101" s="24">
        <f t="shared" si="21"/>
        <v>681279.2300000001</v>
      </c>
      <c r="D101" s="24">
        <f t="shared" si="21"/>
        <v>863024.7699999999</v>
      </c>
      <c r="E101" s="24">
        <f t="shared" si="21"/>
        <v>390263.66</v>
      </c>
      <c r="F101" s="24">
        <f t="shared" si="21"/>
        <v>660277.04</v>
      </c>
      <c r="G101" s="24">
        <f t="shared" si="21"/>
        <v>945332.9099999999</v>
      </c>
      <c r="H101" s="24">
        <f t="shared" si="21"/>
        <v>397245.92999999993</v>
      </c>
      <c r="I101" s="24">
        <f>+I102+I103</f>
        <v>128414.38</v>
      </c>
      <c r="J101" s="24">
        <f>+J102+J103</f>
        <v>315004.50999999995</v>
      </c>
      <c r="K101" s="48">
        <f>SUM(B101:J101)</f>
        <v>4855924.25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457772.79000000004</v>
      </c>
      <c r="C102" s="24">
        <f t="shared" si="22"/>
        <v>659328.55</v>
      </c>
      <c r="D102" s="24">
        <f t="shared" si="22"/>
        <v>837792.5399999999</v>
      </c>
      <c r="E102" s="24">
        <f t="shared" si="22"/>
        <v>369375.74</v>
      </c>
      <c r="F102" s="24">
        <f t="shared" si="22"/>
        <v>638460.9</v>
      </c>
      <c r="G102" s="24">
        <f t="shared" si="22"/>
        <v>917764.5199999999</v>
      </c>
      <c r="H102" s="24">
        <f t="shared" si="22"/>
        <v>378652.62999999995</v>
      </c>
      <c r="I102" s="24">
        <f t="shared" si="22"/>
        <v>128414.38</v>
      </c>
      <c r="J102" s="24">
        <f t="shared" si="22"/>
        <v>302095.22</v>
      </c>
      <c r="K102" s="48">
        <f>SUM(B102:J102)</f>
        <v>4689657.27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4855924.26</v>
      </c>
      <c r="L109" s="54"/>
    </row>
    <row r="110" spans="1:11" ht="18.75" customHeight="1">
      <c r="A110" s="26" t="s">
        <v>73</v>
      </c>
      <c r="B110" s="27">
        <v>60726.62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60726.62</v>
      </c>
    </row>
    <row r="111" spans="1:11" ht="18.75" customHeight="1">
      <c r="A111" s="26" t="s">
        <v>74</v>
      </c>
      <c r="B111" s="27">
        <v>414355.21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414355.21</v>
      </c>
    </row>
    <row r="112" spans="1:11" ht="18.75" customHeight="1">
      <c r="A112" s="26" t="s">
        <v>75</v>
      </c>
      <c r="B112" s="40">
        <v>0</v>
      </c>
      <c r="C112" s="27">
        <f>+C101</f>
        <v>681279.2300000001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681279.2300000001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863024.7699999999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863024.7699999999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390263.66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390263.66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124248.11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124248.11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233671.06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233671.06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38992.75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38992.75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263365.12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263365.12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277276.6</v>
      </c>
      <c r="H119" s="40">
        <v>0</v>
      </c>
      <c r="I119" s="40">
        <v>0</v>
      </c>
      <c r="J119" s="40">
        <v>0</v>
      </c>
      <c r="K119" s="41">
        <f t="shared" si="24"/>
        <v>277276.6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26840.3</v>
      </c>
      <c r="H120" s="40">
        <v>0</v>
      </c>
      <c r="I120" s="40">
        <v>0</v>
      </c>
      <c r="J120" s="40">
        <v>0</v>
      </c>
      <c r="K120" s="41">
        <f t="shared" si="24"/>
        <v>26840.3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151884.97</v>
      </c>
      <c r="H121" s="40">
        <v>0</v>
      </c>
      <c r="I121" s="40">
        <v>0</v>
      </c>
      <c r="J121" s="40">
        <v>0</v>
      </c>
      <c r="K121" s="41">
        <f t="shared" si="24"/>
        <v>151884.97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125524.65</v>
      </c>
      <c r="H122" s="40">
        <v>0</v>
      </c>
      <c r="I122" s="40">
        <v>0</v>
      </c>
      <c r="J122" s="40">
        <v>0</v>
      </c>
      <c r="K122" s="41">
        <f t="shared" si="24"/>
        <v>125524.65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363806.39</v>
      </c>
      <c r="H123" s="40">
        <v>0</v>
      </c>
      <c r="I123" s="40">
        <v>0</v>
      </c>
      <c r="J123" s="40">
        <v>0</v>
      </c>
      <c r="K123" s="41">
        <f t="shared" si="24"/>
        <v>363806.39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141814.41</v>
      </c>
      <c r="I124" s="40">
        <v>0</v>
      </c>
      <c r="J124" s="40">
        <v>0</v>
      </c>
      <c r="K124" s="41">
        <f t="shared" si="24"/>
        <v>141814.41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255431.52</v>
      </c>
      <c r="I125" s="40">
        <v>0</v>
      </c>
      <c r="J125" s="40">
        <v>0</v>
      </c>
      <c r="K125" s="41">
        <f t="shared" si="24"/>
        <v>255431.52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128414.38</v>
      </c>
      <c r="J126" s="40">
        <v>0</v>
      </c>
      <c r="K126" s="41">
        <f t="shared" si="24"/>
        <v>128414.38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315004.51</v>
      </c>
      <c r="K127" s="44">
        <f t="shared" si="24"/>
        <v>315004.51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2015-10-29T16:55:30Z</dcterms:modified>
  <cp:category/>
  <cp:version/>
  <cp:contentType/>
  <cp:contentStatus/>
</cp:coreProperties>
</file>