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<sst xmlns="http://schemas.openxmlformats.org/spreadsheetml/2006/main" count="131" uniqueCount="131">
  <si>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</si>
  <si>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</si>
  <si>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</si>
  <si>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</si>
  <si>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</si>
  <si>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</si>
  <si>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</si>
  <si>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</si>
  <si>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</si>
  <si>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</si>
  <si>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</si>
  <si>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</si>
  <si>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</si>
  <si>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</si>
  <si>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</si>
  <si>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</si>
  <si>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</si>
  <si>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</si>
  <si>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</si>
  <si>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</si>
  <si>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</si>
  <si>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</si>
  <si>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</si>
  <si>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</si>
  <si>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</si>
  <si>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</si>
  <si>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</si>
  <si>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</si>
  <si>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</si>
  <si>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</si>
  <si>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</si>
  <si>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</si>
  <si>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</si>
  <si>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</si>
  <si>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</si>
  <si>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</si>
  <si>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</si>
  <si>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</si>
  <si>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</si>
  <si>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</si>
  <si>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</si>
  <si>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</si>
  <si>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</si>
  <si>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</si>
  <si>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</si>
  <si>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</si>
  <si>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</si>
  <si>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</si>
  <si>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</si>
  <si>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</si>
  <si>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</si>
  <si>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</si>
  <si>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</si>
  <si>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</si>
  <si>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</si>
  <si>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</si>
  <si>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</si>
  <si>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</si>
  <si>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</si>
  <si>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</si>
  <si>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</si>
  <si>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</si>
  <si>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</si>
  <si>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</si>
  <si>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</si>
  <si>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</si>
  <si>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</si>
  <si>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</si>
  <si>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</si>
  <si>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</si>
  <si>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</si>
  <si>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</si>
  <si>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</si>
  <si>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</si>
  <si>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</si>
  <si>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</si>
  <si>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</si>
  <si>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</si>
  <si>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</si>
  <si>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</si>
  <si>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</si>
  <si>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</si>
  <si>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</si>
  <si>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</si>
  <si>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</si>
  <si>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</si>
  <si>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</si>
  <si>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</si>
  <si>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</si>
  <si>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</si>
  <si>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</si>
  <si>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</si>
  <si>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</si>
  <si>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</si>
  <si>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</si>
  <si>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</si>
  <si>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</si>
  <si>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</si>
  <si>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</si>
  <si>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</si>
  <si>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</si>
  <si>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</si>
  <si>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</si>
  <si>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</si>
  <si>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</si>
  <si>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</si>
  <si>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</si>
  <si>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</si>
  <si>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</si>
  <si>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</si>
  <si>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</si>
  <si>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</si>
  <si>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</si>
  <si>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</si>
  <si>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</si>
  <si>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</si>
  <si>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</si>
  <si>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</si>
  <si>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</si>
  <si>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</si>
  <si>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</si>
  <si>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</si>
  <si>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</si>
  <si>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</si>
  <si>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</si>
  <si>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</si>
  <si>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</si>
  <si>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</si>
  <si>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</si>
  <si>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</si>
  <si>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24/10/15 - VENCIMENTO 30/10/15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</si>
</sst>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366655</v>
      </c>
      <c r="C7" s="9">
        <f t="shared" si="0"/>
        <v>460186</v>
      </c>
      <c r="D7" s="9">
        <f t="shared" si="0"/>
        <v>505571</v>
      </c>
      <c r="E7" s="9">
        <f t="shared" si="0"/>
        <v>285048</v>
      </c>
      <c r="F7" s="9">
        <f t="shared" si="0"/>
        <v>438234</v>
      </c>
      <c r="G7" s="9">
        <f t="shared" si="0"/>
        <v>694331</v>
      </c>
      <c r="H7" s="9">
        <f t="shared" si="0"/>
        <v>283515</v>
      </c>
      <c r="I7" s="9">
        <f t="shared" si="0"/>
        <v>63407</v>
      </c>
      <c r="J7" s="9">
        <f t="shared" si="0"/>
        <v>197410</v>
      </c>
      <c r="K7" s="9">
        <f t="shared" si="0"/>
        <v>3294357</v>
      </c>
      <c r="L7" s="52"/>
    </row>
    <row r="8" spans="1:11" ht="17.25" customHeight="1">
      <c r="A8" s="10" t="s">
        <v>101</v>
      </c>
      <c r="B8" s="11">
        <f>B9+B12+B16</f>
        <v>224595</v>
      </c>
      <c r="C8" s="11">
        <f aca="true" t="shared" si="1" ref="C8:J8">C9+C12+C16</f>
        <v>293632</v>
      </c>
      <c r="D8" s="11">
        <f t="shared" si="1"/>
        <v>302833</v>
      </c>
      <c r="E8" s="11">
        <f t="shared" si="1"/>
        <v>179203</v>
      </c>
      <c r="F8" s="11">
        <f t="shared" si="1"/>
        <v>259033</v>
      </c>
      <c r="G8" s="11">
        <f t="shared" si="1"/>
        <v>400554</v>
      </c>
      <c r="H8" s="11">
        <f t="shared" si="1"/>
        <v>183583</v>
      </c>
      <c r="I8" s="11">
        <f t="shared" si="1"/>
        <v>35916</v>
      </c>
      <c r="J8" s="11">
        <f t="shared" si="1"/>
        <v>118349</v>
      </c>
      <c r="K8" s="11">
        <f>SUM(B8:J8)</f>
        <v>1997698</v>
      </c>
    </row>
    <row r="9" spans="1:11" ht="17.25" customHeight="1">
      <c r="A9" s="15" t="s">
        <v>17</v>
      </c>
      <c r="B9" s="13">
        <f>+B10+B11</f>
        <v>31424</v>
      </c>
      <c r="C9" s="13">
        <f aca="true" t="shared" si="2" ref="C9:J9">+C10+C11</f>
        <v>47468</v>
      </c>
      <c r="D9" s="13">
        <f t="shared" si="2"/>
        <v>43193</v>
      </c>
      <c r="E9" s="13">
        <f t="shared" si="2"/>
        <v>27472</v>
      </c>
      <c r="F9" s="13">
        <f t="shared" si="2"/>
        <v>30812</v>
      </c>
      <c r="G9" s="13">
        <f t="shared" si="2"/>
        <v>37386</v>
      </c>
      <c r="H9" s="13">
        <f t="shared" si="2"/>
        <v>31778</v>
      </c>
      <c r="I9" s="13">
        <f t="shared" si="2"/>
        <v>6735</v>
      </c>
      <c r="J9" s="13">
        <f t="shared" si="2"/>
        <v>14567</v>
      </c>
      <c r="K9" s="11">
        <f>SUM(B9:J9)</f>
        <v>270835</v>
      </c>
    </row>
    <row r="10" spans="1:11" ht="17.25" customHeight="1">
      <c r="A10" s="29" t="s">
        <v>18</v>
      </c>
      <c r="B10" s="13">
        <v>31424</v>
      </c>
      <c r="C10" s="13">
        <v>47468</v>
      </c>
      <c r="D10" s="13">
        <v>43193</v>
      </c>
      <c r="E10" s="13">
        <v>27472</v>
      </c>
      <c r="F10" s="13">
        <v>30812</v>
      </c>
      <c r="G10" s="13">
        <v>37386</v>
      </c>
      <c r="H10" s="13">
        <v>31778</v>
      </c>
      <c r="I10" s="13">
        <v>6735</v>
      </c>
      <c r="J10" s="13">
        <v>14567</v>
      </c>
      <c r="K10" s="11">
        <f>SUM(B10:J10)</f>
        <v>270835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141942</v>
      </c>
      <c r="C12" s="17">
        <f t="shared" si="3"/>
        <v>186328</v>
      </c>
      <c r="D12" s="17">
        <f t="shared" si="3"/>
        <v>199352</v>
      </c>
      <c r="E12" s="17">
        <f t="shared" si="3"/>
        <v>117588</v>
      </c>
      <c r="F12" s="17">
        <f t="shared" si="3"/>
        <v>172153</v>
      </c>
      <c r="G12" s="17">
        <f t="shared" si="3"/>
        <v>281372</v>
      </c>
      <c r="H12" s="17">
        <f t="shared" si="3"/>
        <v>120209</v>
      </c>
      <c r="I12" s="17">
        <f t="shared" si="3"/>
        <v>22368</v>
      </c>
      <c r="J12" s="17">
        <f t="shared" si="3"/>
        <v>77983</v>
      </c>
      <c r="K12" s="11">
        <f aca="true" t="shared" si="4" ref="K12:K27">SUM(B12:J12)</f>
        <v>1319295</v>
      </c>
    </row>
    <row r="13" spans="1:13" ht="17.25" customHeight="1">
      <c r="A13" s="14" t="s">
        <v>20</v>
      </c>
      <c r="B13" s="13">
        <v>72078</v>
      </c>
      <c r="C13" s="13">
        <v>100701</v>
      </c>
      <c r="D13" s="13">
        <v>109206</v>
      </c>
      <c r="E13" s="13">
        <v>63181</v>
      </c>
      <c r="F13" s="13">
        <v>89196</v>
      </c>
      <c r="G13" s="13">
        <v>135488</v>
      </c>
      <c r="H13" s="13">
        <v>57630</v>
      </c>
      <c r="I13" s="13">
        <v>13117</v>
      </c>
      <c r="J13" s="13">
        <v>42772</v>
      </c>
      <c r="K13" s="11">
        <f t="shared" si="4"/>
        <v>683369</v>
      </c>
      <c r="L13" s="52"/>
      <c r="M13" s="53"/>
    </row>
    <row r="14" spans="1:12" ht="17.25" customHeight="1">
      <c r="A14" s="14" t="s">
        <v>21</v>
      </c>
      <c r="B14" s="13">
        <v>63549</v>
      </c>
      <c r="C14" s="13">
        <v>76661</v>
      </c>
      <c r="D14" s="13">
        <v>82834</v>
      </c>
      <c r="E14" s="13">
        <v>49249</v>
      </c>
      <c r="F14" s="13">
        <v>76930</v>
      </c>
      <c r="G14" s="13">
        <v>137275</v>
      </c>
      <c r="H14" s="13">
        <v>55861</v>
      </c>
      <c r="I14" s="13">
        <v>8147</v>
      </c>
      <c r="J14" s="13">
        <v>32696</v>
      </c>
      <c r="K14" s="11">
        <f t="shared" si="4"/>
        <v>583202</v>
      </c>
      <c r="L14" s="52"/>
    </row>
    <row r="15" spans="1:11" ht="17.25" customHeight="1">
      <c r="A15" s="14" t="s">
        <v>22</v>
      </c>
      <c r="B15" s="13">
        <v>6315</v>
      </c>
      <c r="C15" s="13">
        <v>8966</v>
      </c>
      <c r="D15" s="13">
        <v>7312</v>
      </c>
      <c r="E15" s="13">
        <v>5158</v>
      </c>
      <c r="F15" s="13">
        <v>6027</v>
      </c>
      <c r="G15" s="13">
        <v>8609</v>
      </c>
      <c r="H15" s="13">
        <v>6718</v>
      </c>
      <c r="I15" s="13">
        <v>1104</v>
      </c>
      <c r="J15" s="13">
        <v>2515</v>
      </c>
      <c r="K15" s="11">
        <f t="shared" si="4"/>
        <v>52724</v>
      </c>
    </row>
    <row r="16" spans="1:11" ht="17.25" customHeight="1">
      <c r="A16" s="15" t="s">
        <v>97</v>
      </c>
      <c r="B16" s="13">
        <f>B17+B18+B19</f>
        <v>51229</v>
      </c>
      <c r="C16" s="13">
        <f aca="true" t="shared" si="5" ref="C16:J16">C17+C18+C19</f>
        <v>59836</v>
      </c>
      <c r="D16" s="13">
        <f t="shared" si="5"/>
        <v>60288</v>
      </c>
      <c r="E16" s="13">
        <f t="shared" si="5"/>
        <v>34143</v>
      </c>
      <c r="F16" s="13">
        <f t="shared" si="5"/>
        <v>56068</v>
      </c>
      <c r="G16" s="13">
        <f t="shared" si="5"/>
        <v>81796</v>
      </c>
      <c r="H16" s="13">
        <f t="shared" si="5"/>
        <v>31596</v>
      </c>
      <c r="I16" s="13">
        <f t="shared" si="5"/>
        <v>6813</v>
      </c>
      <c r="J16" s="13">
        <f t="shared" si="5"/>
        <v>25799</v>
      </c>
      <c r="K16" s="11">
        <f t="shared" si="4"/>
        <v>407568</v>
      </c>
    </row>
    <row r="17" spans="1:11" ht="17.25" customHeight="1">
      <c r="A17" s="14" t="s">
        <v>98</v>
      </c>
      <c r="B17" s="13">
        <v>7771</v>
      </c>
      <c r="C17" s="13">
        <v>10067</v>
      </c>
      <c r="D17" s="13">
        <v>10413</v>
      </c>
      <c r="E17" s="13">
        <v>5898</v>
      </c>
      <c r="F17" s="13">
        <v>9937</v>
      </c>
      <c r="G17" s="13">
        <v>15479</v>
      </c>
      <c r="H17" s="13">
        <v>6029</v>
      </c>
      <c r="I17" s="13">
        <v>1381</v>
      </c>
      <c r="J17" s="13">
        <v>3853</v>
      </c>
      <c r="K17" s="11">
        <f t="shared" si="4"/>
        <v>70828</v>
      </c>
    </row>
    <row r="18" spans="1:11" ht="17.25" customHeight="1">
      <c r="A18" s="14" t="s">
        <v>99</v>
      </c>
      <c r="B18" s="13">
        <v>2845</v>
      </c>
      <c r="C18" s="13">
        <v>2777</v>
      </c>
      <c r="D18" s="13">
        <v>4404</v>
      </c>
      <c r="E18" s="13">
        <v>2468</v>
      </c>
      <c r="F18" s="13">
        <v>4274</v>
      </c>
      <c r="G18" s="13">
        <v>7744</v>
      </c>
      <c r="H18" s="13">
        <v>1911</v>
      </c>
      <c r="I18" s="13">
        <v>358</v>
      </c>
      <c r="J18" s="13">
        <v>1940</v>
      </c>
      <c r="K18" s="11">
        <f t="shared" si="4"/>
        <v>28721</v>
      </c>
    </row>
    <row r="19" spans="1:11" ht="17.25" customHeight="1">
      <c r="A19" s="14" t="s">
        <v>100</v>
      </c>
      <c r="B19" s="13">
        <v>40613</v>
      </c>
      <c r="C19" s="13">
        <v>46992</v>
      </c>
      <c r="D19" s="13">
        <v>45471</v>
      </c>
      <c r="E19" s="13">
        <v>25777</v>
      </c>
      <c r="F19" s="13">
        <v>41857</v>
      </c>
      <c r="G19" s="13">
        <v>58573</v>
      </c>
      <c r="H19" s="13">
        <v>23656</v>
      </c>
      <c r="I19" s="13">
        <v>5074</v>
      </c>
      <c r="J19" s="13">
        <v>20006</v>
      </c>
      <c r="K19" s="11">
        <f t="shared" si="4"/>
        <v>308019</v>
      </c>
    </row>
    <row r="20" spans="1:11" ht="17.25" customHeight="1">
      <c r="A20" s="16" t="s">
        <v>23</v>
      </c>
      <c r="B20" s="11">
        <f>+B21+B22+B23</f>
        <v>105820</v>
      </c>
      <c r="C20" s="11">
        <f aca="true" t="shared" si="6" ref="C20:J20">+C21+C22+C23</f>
        <v>113805</v>
      </c>
      <c r="D20" s="11">
        <f t="shared" si="6"/>
        <v>141187</v>
      </c>
      <c r="E20" s="11">
        <f t="shared" si="6"/>
        <v>72804</v>
      </c>
      <c r="F20" s="11">
        <f t="shared" si="6"/>
        <v>137192</v>
      </c>
      <c r="G20" s="11">
        <f t="shared" si="6"/>
        <v>243561</v>
      </c>
      <c r="H20" s="11">
        <f t="shared" si="6"/>
        <v>74378</v>
      </c>
      <c r="I20" s="11">
        <f t="shared" si="6"/>
        <v>17588</v>
      </c>
      <c r="J20" s="11">
        <f t="shared" si="6"/>
        <v>51409</v>
      </c>
      <c r="K20" s="11">
        <f t="shared" si="4"/>
        <v>957744</v>
      </c>
    </row>
    <row r="21" spans="1:12" ht="17.25" customHeight="1">
      <c r="A21" s="12" t="s">
        <v>24</v>
      </c>
      <c r="B21" s="13">
        <v>58907</v>
      </c>
      <c r="C21" s="13">
        <v>68979</v>
      </c>
      <c r="D21" s="13">
        <v>85127</v>
      </c>
      <c r="E21" s="13">
        <v>43653</v>
      </c>
      <c r="F21" s="13">
        <v>77156</v>
      </c>
      <c r="G21" s="13">
        <v>124309</v>
      </c>
      <c r="H21" s="13">
        <v>41203</v>
      </c>
      <c r="I21" s="13">
        <v>11311</v>
      </c>
      <c r="J21" s="13">
        <v>30556</v>
      </c>
      <c r="K21" s="11">
        <f t="shared" si="4"/>
        <v>541201</v>
      </c>
      <c r="L21" s="52"/>
    </row>
    <row r="22" spans="1:12" ht="17.25" customHeight="1">
      <c r="A22" s="12" t="s">
        <v>25</v>
      </c>
      <c r="B22" s="13">
        <v>43552</v>
      </c>
      <c r="C22" s="13">
        <v>41222</v>
      </c>
      <c r="D22" s="13">
        <v>52160</v>
      </c>
      <c r="E22" s="13">
        <v>27146</v>
      </c>
      <c r="F22" s="13">
        <v>56649</v>
      </c>
      <c r="G22" s="13">
        <v>113916</v>
      </c>
      <c r="H22" s="13">
        <v>30576</v>
      </c>
      <c r="I22" s="13">
        <v>5784</v>
      </c>
      <c r="J22" s="13">
        <v>19626</v>
      </c>
      <c r="K22" s="11">
        <f t="shared" si="4"/>
        <v>390631</v>
      </c>
      <c r="L22" s="52"/>
    </row>
    <row r="23" spans="1:11" ht="17.25" customHeight="1">
      <c r="A23" s="12" t="s">
        <v>26</v>
      </c>
      <c r="B23" s="13">
        <v>3361</v>
      </c>
      <c r="C23" s="13">
        <v>3604</v>
      </c>
      <c r="D23" s="13">
        <v>3900</v>
      </c>
      <c r="E23" s="13">
        <v>2005</v>
      </c>
      <c r="F23" s="13">
        <v>3387</v>
      </c>
      <c r="G23" s="13">
        <v>5336</v>
      </c>
      <c r="H23" s="13">
        <v>2599</v>
      </c>
      <c r="I23" s="13">
        <v>493</v>
      </c>
      <c r="J23" s="13">
        <v>1227</v>
      </c>
      <c r="K23" s="11">
        <f t="shared" si="4"/>
        <v>25912</v>
      </c>
    </row>
    <row r="24" spans="1:11" ht="17.25" customHeight="1">
      <c r="A24" s="16" t="s">
        <v>27</v>
      </c>
      <c r="B24" s="13">
        <v>36240</v>
      </c>
      <c r="C24" s="13">
        <v>52749</v>
      </c>
      <c r="D24" s="13">
        <v>61551</v>
      </c>
      <c r="E24" s="13">
        <v>33041</v>
      </c>
      <c r="F24" s="13">
        <v>42009</v>
      </c>
      <c r="G24" s="13">
        <v>50216</v>
      </c>
      <c r="H24" s="13">
        <v>22940</v>
      </c>
      <c r="I24" s="13">
        <v>9903</v>
      </c>
      <c r="J24" s="13">
        <v>27652</v>
      </c>
      <c r="K24" s="11">
        <f t="shared" si="4"/>
        <v>336301</v>
      </c>
    </row>
    <row r="25" spans="1:12" ht="17.25" customHeight="1">
      <c r="A25" s="12" t="s">
        <v>28</v>
      </c>
      <c r="B25" s="13">
        <v>23194</v>
      </c>
      <c r="C25" s="13">
        <v>33759</v>
      </c>
      <c r="D25" s="13">
        <v>39393</v>
      </c>
      <c r="E25" s="13">
        <v>21146</v>
      </c>
      <c r="F25" s="13">
        <v>26886</v>
      </c>
      <c r="G25" s="13">
        <v>32138</v>
      </c>
      <c r="H25" s="13">
        <v>14682</v>
      </c>
      <c r="I25" s="13">
        <v>6338</v>
      </c>
      <c r="J25" s="13">
        <v>17697</v>
      </c>
      <c r="K25" s="11">
        <f t="shared" si="4"/>
        <v>215233</v>
      </c>
      <c r="L25" s="52"/>
    </row>
    <row r="26" spans="1:12" ht="17.25" customHeight="1">
      <c r="A26" s="12" t="s">
        <v>29</v>
      </c>
      <c r="B26" s="13">
        <v>13046</v>
      </c>
      <c r="C26" s="13">
        <v>18990</v>
      </c>
      <c r="D26" s="13">
        <v>22158</v>
      </c>
      <c r="E26" s="13">
        <v>11895</v>
      </c>
      <c r="F26" s="13">
        <v>15123</v>
      </c>
      <c r="G26" s="13">
        <v>18078</v>
      </c>
      <c r="H26" s="13">
        <v>8258</v>
      </c>
      <c r="I26" s="13">
        <v>3565</v>
      </c>
      <c r="J26" s="13">
        <v>9955</v>
      </c>
      <c r="K26" s="11">
        <f t="shared" si="4"/>
        <v>121068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2614</v>
      </c>
      <c r="I27" s="11">
        <v>0</v>
      </c>
      <c r="J27" s="11">
        <v>0</v>
      </c>
      <c r="K27" s="11">
        <f t="shared" si="4"/>
        <v>2614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22632.53</v>
      </c>
      <c r="I35" s="19">
        <v>0</v>
      </c>
      <c r="J35" s="19">
        <v>0</v>
      </c>
      <c r="K35" s="23">
        <f>SUM(B35:J35)</f>
        <v>22632.53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964987.3600000001</v>
      </c>
      <c r="C47" s="22">
        <f aca="true" t="shared" si="11" ref="C47:H47">+C48+C57</f>
        <v>1378794.79</v>
      </c>
      <c r="D47" s="22">
        <f t="shared" si="11"/>
        <v>1702959.47</v>
      </c>
      <c r="E47" s="22">
        <f t="shared" si="11"/>
        <v>825665.8300000001</v>
      </c>
      <c r="F47" s="22">
        <f t="shared" si="11"/>
        <v>1222950.5999999999</v>
      </c>
      <c r="G47" s="22">
        <f t="shared" si="11"/>
        <v>1665009.9300000002</v>
      </c>
      <c r="H47" s="22">
        <f t="shared" si="11"/>
        <v>808106.55</v>
      </c>
      <c r="I47" s="22">
        <f>+I48+I57</f>
        <v>304081.43</v>
      </c>
      <c r="J47" s="22">
        <f>+J48+J57</f>
        <v>574981.0900000001</v>
      </c>
      <c r="K47" s="22">
        <f>SUM(B47:J47)</f>
        <v>9447537.05</v>
      </c>
    </row>
    <row r="48" spans="1:11" ht="17.25" customHeight="1">
      <c r="A48" s="16" t="s">
        <v>115</v>
      </c>
      <c r="B48" s="23">
        <f>SUM(B49:B56)</f>
        <v>947678.3300000001</v>
      </c>
      <c r="C48" s="23">
        <f aca="true" t="shared" si="12" ref="C48:J48">SUM(C49:C56)</f>
        <v>1356844.11</v>
      </c>
      <c r="D48" s="23">
        <f t="shared" si="12"/>
        <v>1677727.24</v>
      </c>
      <c r="E48" s="23">
        <f t="shared" si="12"/>
        <v>804777.91</v>
      </c>
      <c r="F48" s="23">
        <f t="shared" si="12"/>
        <v>1201134.46</v>
      </c>
      <c r="G48" s="23">
        <f t="shared" si="12"/>
        <v>1637441.5400000003</v>
      </c>
      <c r="H48" s="23">
        <f t="shared" si="12"/>
        <v>789513.25</v>
      </c>
      <c r="I48" s="23">
        <f t="shared" si="12"/>
        <v>304081.43</v>
      </c>
      <c r="J48" s="23">
        <f t="shared" si="12"/>
        <v>562071.8</v>
      </c>
      <c r="K48" s="23">
        <f aca="true" t="shared" si="13" ref="K48:K57">SUM(B48:J48)</f>
        <v>9281270.07</v>
      </c>
    </row>
    <row r="49" spans="1:11" ht="17.25" customHeight="1">
      <c r="A49" s="34" t="s">
        <v>46</v>
      </c>
      <c r="B49" s="23">
        <f aca="true" t="shared" si="14" ref="B49:H49">ROUND(B30*B7,2)</f>
        <v>945346.59</v>
      </c>
      <c r="C49" s="23">
        <f t="shared" si="14"/>
        <v>1350323.78</v>
      </c>
      <c r="D49" s="23">
        <f t="shared" si="14"/>
        <v>1673895.02</v>
      </c>
      <c r="E49" s="23">
        <f t="shared" si="14"/>
        <v>802638.16</v>
      </c>
      <c r="F49" s="23">
        <f t="shared" si="14"/>
        <v>1197912.64</v>
      </c>
      <c r="G49" s="23">
        <f t="shared" si="14"/>
        <v>1632719.35</v>
      </c>
      <c r="H49" s="23">
        <f t="shared" si="14"/>
        <v>764469.85</v>
      </c>
      <c r="I49" s="23">
        <f>ROUND(I30*I7,2)</f>
        <v>303015.71</v>
      </c>
      <c r="J49" s="23">
        <f>ROUND(J30*J7,2)</f>
        <v>559854.76</v>
      </c>
      <c r="K49" s="23">
        <f t="shared" si="13"/>
        <v>9230175.86</v>
      </c>
    </row>
    <row r="50" spans="1:11" ht="17.25" customHeight="1">
      <c r="A50" s="34" t="s">
        <v>47</v>
      </c>
      <c r="B50" s="19">
        <v>0</v>
      </c>
      <c r="C50" s="23">
        <f>ROUND(C31*C7,2)</f>
        <v>3001.52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3001.52</v>
      </c>
    </row>
    <row r="51" spans="1:11" ht="17.25" customHeight="1">
      <c r="A51" s="68" t="s">
        <v>108</v>
      </c>
      <c r="B51" s="69">
        <f aca="true" t="shared" si="15" ref="B51:H51">ROUND(B32*B7,2)</f>
        <v>-1759.94</v>
      </c>
      <c r="C51" s="69">
        <f t="shared" si="15"/>
        <v>-2254.91</v>
      </c>
      <c r="D51" s="69">
        <f t="shared" si="15"/>
        <v>-2527.86</v>
      </c>
      <c r="E51" s="69">
        <f t="shared" si="15"/>
        <v>-1305.65</v>
      </c>
      <c r="F51" s="69">
        <f t="shared" si="15"/>
        <v>-2059.7</v>
      </c>
      <c r="G51" s="69">
        <f t="shared" si="15"/>
        <v>-2707.89</v>
      </c>
      <c r="H51" s="69">
        <f t="shared" si="15"/>
        <v>-1304.17</v>
      </c>
      <c r="I51" s="19">
        <v>0</v>
      </c>
      <c r="J51" s="19">
        <v>0</v>
      </c>
      <c r="K51" s="69">
        <f>SUM(B51:J51)</f>
        <v>-13920.12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22632.53</v>
      </c>
      <c r="I53" s="31">
        <f>+I35</f>
        <v>0</v>
      </c>
      <c r="J53" s="31">
        <f>+J35</f>
        <v>0</v>
      </c>
      <c r="K53" s="23">
        <f t="shared" si="13"/>
        <v>22632.53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-109984</v>
      </c>
      <c r="C61" s="35">
        <f t="shared" si="16"/>
        <v>-166252.09</v>
      </c>
      <c r="D61" s="35">
        <f t="shared" si="16"/>
        <v>-152254.68</v>
      </c>
      <c r="E61" s="35">
        <f t="shared" si="16"/>
        <v>-103005.03</v>
      </c>
      <c r="F61" s="35">
        <f t="shared" si="16"/>
        <v>-108222.65</v>
      </c>
      <c r="G61" s="35">
        <f t="shared" si="16"/>
        <v>-130862.43</v>
      </c>
      <c r="H61" s="35">
        <f t="shared" si="16"/>
        <v>-111223</v>
      </c>
      <c r="I61" s="35">
        <f t="shared" si="16"/>
        <v>-29524.61</v>
      </c>
      <c r="J61" s="35">
        <f t="shared" si="16"/>
        <v>-61276.66</v>
      </c>
      <c r="K61" s="35">
        <f>SUM(B61:J61)</f>
        <v>-972605.1499999999</v>
      </c>
    </row>
    <row r="62" spans="1:11" ht="18.75" customHeight="1">
      <c r="A62" s="16" t="s">
        <v>77</v>
      </c>
      <c r="B62" s="35">
        <f aca="true" t="shared" si="17" ref="B62:J62">B63+B64+B65+B66+B67+B68</f>
        <v>-109984</v>
      </c>
      <c r="C62" s="35">
        <f t="shared" si="17"/>
        <v>-166138</v>
      </c>
      <c r="D62" s="35">
        <f t="shared" si="17"/>
        <v>-151175.5</v>
      </c>
      <c r="E62" s="35">
        <f t="shared" si="17"/>
        <v>-96152</v>
      </c>
      <c r="F62" s="35">
        <f t="shared" si="17"/>
        <v>-107842</v>
      </c>
      <c r="G62" s="35">
        <f t="shared" si="17"/>
        <v>-130851</v>
      </c>
      <c r="H62" s="35">
        <f t="shared" si="17"/>
        <v>-111223</v>
      </c>
      <c r="I62" s="35">
        <f t="shared" si="17"/>
        <v>-23572.5</v>
      </c>
      <c r="J62" s="35">
        <f t="shared" si="17"/>
        <v>-50984.5</v>
      </c>
      <c r="K62" s="35">
        <f aca="true" t="shared" si="18" ref="K62:K98">SUM(B62:J62)</f>
        <v>-947922.5</v>
      </c>
    </row>
    <row r="63" spans="1:11" ht="18.75" customHeight="1">
      <c r="A63" s="12" t="s">
        <v>78</v>
      </c>
      <c r="B63" s="35">
        <f>-ROUND(B9*$D$3,2)</f>
        <v>-109984</v>
      </c>
      <c r="C63" s="35">
        <f aca="true" t="shared" si="19" ref="C63:J63">-ROUND(C9*$D$3,2)</f>
        <v>-166138</v>
      </c>
      <c r="D63" s="35">
        <f t="shared" si="19"/>
        <v>-151175.5</v>
      </c>
      <c r="E63" s="35">
        <f t="shared" si="19"/>
        <v>-96152</v>
      </c>
      <c r="F63" s="35">
        <f t="shared" si="19"/>
        <v>-107842</v>
      </c>
      <c r="G63" s="35">
        <f t="shared" si="19"/>
        <v>-130851</v>
      </c>
      <c r="H63" s="35">
        <f t="shared" si="19"/>
        <v>-111223</v>
      </c>
      <c r="I63" s="35">
        <f t="shared" si="19"/>
        <v>-23572.5</v>
      </c>
      <c r="J63" s="35">
        <f t="shared" si="19"/>
        <v>-50984.5</v>
      </c>
      <c r="K63" s="35">
        <f t="shared" si="18"/>
        <v>-947922.5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-114.09</v>
      </c>
      <c r="D69" s="35">
        <f t="shared" si="20"/>
        <v>-1079.18</v>
      </c>
      <c r="E69" s="35">
        <f t="shared" si="20"/>
        <v>-6853.03</v>
      </c>
      <c r="F69" s="35">
        <f t="shared" si="20"/>
        <v>-380.65</v>
      </c>
      <c r="G69" s="35">
        <f t="shared" si="20"/>
        <v>-11.43</v>
      </c>
      <c r="H69" s="19">
        <v>0</v>
      </c>
      <c r="I69" s="35">
        <f t="shared" si="20"/>
        <v>-5952.11</v>
      </c>
      <c r="J69" s="35">
        <f t="shared" si="20"/>
        <v>-10292.16</v>
      </c>
      <c r="K69" s="35">
        <f t="shared" si="18"/>
        <v>-24682.649999999998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-6853.03</v>
      </c>
      <c r="F93" s="19">
        <v>0</v>
      </c>
      <c r="G93" s="19">
        <v>0</v>
      </c>
      <c r="H93" s="19">
        <v>0</v>
      </c>
      <c r="I93" s="48">
        <v>-3831.43</v>
      </c>
      <c r="J93" s="48">
        <v>-10292.16</v>
      </c>
      <c r="K93" s="48">
        <f t="shared" si="18"/>
        <v>-20976.62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855003.3600000001</v>
      </c>
      <c r="C101" s="24">
        <f t="shared" si="21"/>
        <v>1212542.7</v>
      </c>
      <c r="D101" s="24">
        <f t="shared" si="21"/>
        <v>1550704.79</v>
      </c>
      <c r="E101" s="24">
        <f t="shared" si="21"/>
        <v>722660.8</v>
      </c>
      <c r="F101" s="24">
        <f t="shared" si="21"/>
        <v>1114727.95</v>
      </c>
      <c r="G101" s="24">
        <f t="shared" si="21"/>
        <v>1534147.5000000002</v>
      </c>
      <c r="H101" s="24">
        <f t="shared" si="21"/>
        <v>696883.55</v>
      </c>
      <c r="I101" s="24">
        <f>+I102+I103</f>
        <v>274556.82</v>
      </c>
      <c r="J101" s="24">
        <f>+J102+J103</f>
        <v>513704.43000000005</v>
      </c>
      <c r="K101" s="48">
        <f>SUM(B101:J101)</f>
        <v>8474931.9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837694.3300000001</v>
      </c>
      <c r="C102" s="24">
        <f t="shared" si="22"/>
        <v>1190592.02</v>
      </c>
      <c r="D102" s="24">
        <f t="shared" si="22"/>
        <v>1525472.56</v>
      </c>
      <c r="E102" s="24">
        <f t="shared" si="22"/>
        <v>701772.88</v>
      </c>
      <c r="F102" s="24">
        <f t="shared" si="22"/>
        <v>1092911.81</v>
      </c>
      <c r="G102" s="24">
        <f t="shared" si="22"/>
        <v>1506579.1100000003</v>
      </c>
      <c r="H102" s="24">
        <f t="shared" si="22"/>
        <v>678290.25</v>
      </c>
      <c r="I102" s="24">
        <f t="shared" si="22"/>
        <v>274556.82</v>
      </c>
      <c r="J102" s="24">
        <f t="shared" si="22"/>
        <v>500795.1400000001</v>
      </c>
      <c r="K102" s="48">
        <f>SUM(B102:J102)</f>
        <v>8308664.92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8474931.89</v>
      </c>
      <c r="L109" s="54"/>
    </row>
    <row r="110" spans="1:11" ht="18.75" customHeight="1">
      <c r="A110" s="26" t="s">
        <v>73</v>
      </c>
      <c r="B110" s="27">
        <v>109318.58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109318.58</v>
      </c>
    </row>
    <row r="111" spans="1:11" ht="18.75" customHeight="1">
      <c r="A111" s="26" t="s">
        <v>74</v>
      </c>
      <c r="B111" s="27">
        <v>745684.78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745684.78</v>
      </c>
    </row>
    <row r="112" spans="1:11" ht="18.75" customHeight="1">
      <c r="A112" s="26" t="s">
        <v>75</v>
      </c>
      <c r="B112" s="40">
        <v>0</v>
      </c>
      <c r="C112" s="27">
        <f>+C101</f>
        <v>1212542.7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1212542.7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1550704.79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1550704.79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722660.8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722660.8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210230.22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210230.22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393910.45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393910.45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59761.16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59761.16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450826.12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450826.12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475801.09</v>
      </c>
      <c r="H119" s="40">
        <v>0</v>
      </c>
      <c r="I119" s="40">
        <v>0</v>
      </c>
      <c r="J119" s="40">
        <v>0</v>
      </c>
      <c r="K119" s="41">
        <f t="shared" si="24"/>
        <v>475801.09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38616.59</v>
      </c>
      <c r="H120" s="40">
        <v>0</v>
      </c>
      <c r="I120" s="40">
        <v>0</v>
      </c>
      <c r="J120" s="40">
        <v>0</v>
      </c>
      <c r="K120" s="41">
        <f t="shared" si="24"/>
        <v>38616.59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246323.64</v>
      </c>
      <c r="H121" s="40">
        <v>0</v>
      </c>
      <c r="I121" s="40">
        <v>0</v>
      </c>
      <c r="J121" s="40">
        <v>0</v>
      </c>
      <c r="K121" s="41">
        <f t="shared" si="24"/>
        <v>246323.64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199997.81</v>
      </c>
      <c r="H122" s="40">
        <v>0</v>
      </c>
      <c r="I122" s="40">
        <v>0</v>
      </c>
      <c r="J122" s="40">
        <v>0</v>
      </c>
      <c r="K122" s="41">
        <f t="shared" si="24"/>
        <v>199997.81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573408.36</v>
      </c>
      <c r="H123" s="40">
        <v>0</v>
      </c>
      <c r="I123" s="40">
        <v>0</v>
      </c>
      <c r="J123" s="40">
        <v>0</v>
      </c>
      <c r="K123" s="41">
        <f t="shared" si="24"/>
        <v>573408.36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248515.37</v>
      </c>
      <c r="I124" s="40">
        <v>0</v>
      </c>
      <c r="J124" s="40">
        <v>0</v>
      </c>
      <c r="K124" s="41">
        <f t="shared" si="24"/>
        <v>248515.37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448368.18</v>
      </c>
      <c r="I125" s="40">
        <v>0</v>
      </c>
      <c r="J125" s="40">
        <v>0</v>
      </c>
      <c r="K125" s="41">
        <f t="shared" si="24"/>
        <v>448368.18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274556.82</v>
      </c>
      <c r="J126" s="40">
        <v>0</v>
      </c>
      <c r="K126" s="41">
        <f t="shared" si="24"/>
        <v>274556.82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513704.43</v>
      </c>
      <c r="K127" s="44">
        <f t="shared" si="24"/>
        <v>513704.43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2015-10-29T16:54:28Z</dcterms:modified>
  <cp:category/>
  <cp:version/>
  <cp:contentType/>
  <cp:contentStatus/>
</cp:coreProperties>
</file>