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<sst xmlns="http://schemas.openxmlformats.org/spreadsheetml/2006/main" count="133" uniqueCount="133">
  <si>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</si>
  <si>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</si>
  <si>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</si>
  <si>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</si>
  <si>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</si>
  <si>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</si>
  <si>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</si>
  <si>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</si>
  <si>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</si>
  <si>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</si>
  <si>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</si>
  <si>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</si>
  <si>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</si>
  <si>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</si>
  <si>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</si>
  <si>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</si>
  <si>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</si>
  <si>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</si>
  <si>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</si>
  <si>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</si>
  <si>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</si>
  <si>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</si>
  <si>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</si>
  <si>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</si>
  <si>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</si>
  <si>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</si>
  <si>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</si>
  <si>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</si>
  <si>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</si>
  <si>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</si>
  <si>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</si>
  <si>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</si>
  <si>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</si>
  <si>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</si>
  <si>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</si>
  <si>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</si>
  <si>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</si>
  <si>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</si>
  <si>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</si>
  <si>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</si>
  <si>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</si>
  <si>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</si>
  <si>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</si>
  <si>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</si>
  <si>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</si>
  <si>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</si>
  <si>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</si>
  <si>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</si>
  <si>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</si>
  <si>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</si>
  <si>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</si>
  <si>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</si>
  <si>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</si>
  <si>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</si>
  <si>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</si>
  <si>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</si>
  <si>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</si>
  <si>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</si>
  <si>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</si>
  <si>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</si>
  <si>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</si>
  <si>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</si>
  <si>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</si>
  <si>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</si>
  <si>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</si>
  <si>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</si>
  <si>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</si>
  <si>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</si>
  <si>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</si>
  <si>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</si>
  <si>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</si>
  <si>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</si>
  <si>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</si>
  <si>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</si>
  <si>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</si>
  <si>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</si>
  <si>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</si>
  <si>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</si>
  <si>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</si>
  <si>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</si>
  <si>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</si>
  <si>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</si>
  <si>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</si>
  <si>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</si>
  <si>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</si>
  <si>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</si>
  <si>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</si>
  <si>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</si>
  <si>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</si>
  <si>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</si>
  <si>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</si>
  <si>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</si>
  <si>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</si>
  <si>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</si>
  <si>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</si>
  <si>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</si>
  <si>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</si>
  <si>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</si>
  <si>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</si>
  <si>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</si>
  <si>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</si>
  <si>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</si>
  <si>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</si>
  <si>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</si>
  <si>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</si>
  <si>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</si>
  <si>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</si>
  <si>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</si>
  <si>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</si>
  <si>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</si>
  <si>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</si>
  <si>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</si>
  <si>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</si>
  <si>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</si>
  <si>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</si>
  <si>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</si>
  <si>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</si>
  <si>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</si>
  <si>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</si>
  <si>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</si>
  <si>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</si>
  <si>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</si>
  <si>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</si>
  <si>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</si>
  <si>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</si>
  <si>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</si>
  <si>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</si>
  <si>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</si>
  <si>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</si>
  <si>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OPERAÇÃO 23/10/15 - VENCIMENTO 30/10/15</t>
  </si>
  <si>
    <t>6.3. Revisão de Remuneração pelo Transporte Coletivo ¹</t>
  </si>
  <si>
    <t>Nota:</t>
  </si>
  <si>
    <t xml:space="preserve">    ¹ - Ajuste dos valores da energia para tração de julho/15.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</si>
</sst>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85" fontId="33" fillId="35" borderId="4" xfId="46" applyNumberFormat="1" applyFont="1" applyFill="1" applyBorder="1" applyAlignment="1">
      <alignment horizontal="center" vertical="center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172" fontId="33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129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623903</v>
      </c>
      <c r="C7" s="9">
        <f t="shared" si="0"/>
        <v>796055</v>
      </c>
      <c r="D7" s="9">
        <f t="shared" si="0"/>
        <v>832589</v>
      </c>
      <c r="E7" s="9">
        <f t="shared" si="0"/>
        <v>555309</v>
      </c>
      <c r="F7" s="9">
        <f t="shared" si="0"/>
        <v>748436</v>
      </c>
      <c r="G7" s="9">
        <f t="shared" si="0"/>
        <v>1247035</v>
      </c>
      <c r="H7" s="9">
        <f t="shared" si="0"/>
        <v>572167</v>
      </c>
      <c r="I7" s="9">
        <f t="shared" si="0"/>
        <v>124932</v>
      </c>
      <c r="J7" s="9">
        <f t="shared" si="0"/>
        <v>324462</v>
      </c>
      <c r="K7" s="9">
        <f t="shared" si="0"/>
        <v>5824888</v>
      </c>
      <c r="L7" s="52"/>
    </row>
    <row r="8" spans="1:11" ht="17.25" customHeight="1">
      <c r="A8" s="10" t="s">
        <v>101</v>
      </c>
      <c r="B8" s="11">
        <f>B9+B12+B16</f>
        <v>385504</v>
      </c>
      <c r="C8" s="11">
        <f aca="true" t="shared" si="1" ref="C8:J8">C9+C12+C16</f>
        <v>504522</v>
      </c>
      <c r="D8" s="11">
        <f t="shared" si="1"/>
        <v>496546</v>
      </c>
      <c r="E8" s="11">
        <f t="shared" si="1"/>
        <v>345304</v>
      </c>
      <c r="F8" s="11">
        <f t="shared" si="1"/>
        <v>444672</v>
      </c>
      <c r="G8" s="11">
        <f t="shared" si="1"/>
        <v>726152</v>
      </c>
      <c r="H8" s="11">
        <f t="shared" si="1"/>
        <v>367850</v>
      </c>
      <c r="I8" s="11">
        <f t="shared" si="1"/>
        <v>71391</v>
      </c>
      <c r="J8" s="11">
        <f t="shared" si="1"/>
        <v>194926</v>
      </c>
      <c r="K8" s="11">
        <f>SUM(B8:J8)</f>
        <v>3536867</v>
      </c>
    </row>
    <row r="9" spans="1:11" ht="17.25" customHeight="1">
      <c r="A9" s="15" t="s">
        <v>17</v>
      </c>
      <c r="B9" s="13">
        <f>+B10+B11</f>
        <v>42777</v>
      </c>
      <c r="C9" s="13">
        <f aca="true" t="shared" si="2" ref="C9:J9">+C10+C11</f>
        <v>60075</v>
      </c>
      <c r="D9" s="13">
        <f t="shared" si="2"/>
        <v>52016</v>
      </c>
      <c r="E9" s="13">
        <f t="shared" si="2"/>
        <v>39711</v>
      </c>
      <c r="F9" s="13">
        <f t="shared" si="2"/>
        <v>43943</v>
      </c>
      <c r="G9" s="13">
        <f t="shared" si="2"/>
        <v>57836</v>
      </c>
      <c r="H9" s="13">
        <f t="shared" si="2"/>
        <v>51544</v>
      </c>
      <c r="I9" s="13">
        <f t="shared" si="2"/>
        <v>9859</v>
      </c>
      <c r="J9" s="13">
        <f t="shared" si="2"/>
        <v>18396</v>
      </c>
      <c r="K9" s="11">
        <f>SUM(B9:J9)</f>
        <v>376157</v>
      </c>
    </row>
    <row r="10" spans="1:11" ht="17.25" customHeight="1">
      <c r="A10" s="29" t="s">
        <v>18</v>
      </c>
      <c r="B10" s="13">
        <v>42777</v>
      </c>
      <c r="C10" s="13">
        <v>60075</v>
      </c>
      <c r="D10" s="13">
        <v>52016</v>
      </c>
      <c r="E10" s="13">
        <v>39711</v>
      </c>
      <c r="F10" s="13">
        <v>43943</v>
      </c>
      <c r="G10" s="13">
        <v>57836</v>
      </c>
      <c r="H10" s="13">
        <v>51544</v>
      </c>
      <c r="I10" s="13">
        <v>9859</v>
      </c>
      <c r="J10" s="13">
        <v>18396</v>
      </c>
      <c r="K10" s="11">
        <f>SUM(B10:J10)</f>
        <v>376157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254971</v>
      </c>
      <c r="C12" s="17">
        <f t="shared" si="3"/>
        <v>332759</v>
      </c>
      <c r="D12" s="17">
        <f t="shared" si="3"/>
        <v>334772</v>
      </c>
      <c r="E12" s="17">
        <f t="shared" si="3"/>
        <v>234803</v>
      </c>
      <c r="F12" s="17">
        <f t="shared" si="3"/>
        <v>304252</v>
      </c>
      <c r="G12" s="17">
        <f t="shared" si="3"/>
        <v>518602</v>
      </c>
      <c r="H12" s="17">
        <f t="shared" si="3"/>
        <v>247651</v>
      </c>
      <c r="I12" s="17">
        <f t="shared" si="3"/>
        <v>45435</v>
      </c>
      <c r="J12" s="17">
        <f t="shared" si="3"/>
        <v>129868</v>
      </c>
      <c r="K12" s="11">
        <f aca="true" t="shared" si="4" ref="K12:K27">SUM(B12:J12)</f>
        <v>2403113</v>
      </c>
    </row>
    <row r="13" spans="1:13" ht="17.25" customHeight="1">
      <c r="A13" s="14" t="s">
        <v>20</v>
      </c>
      <c r="B13" s="13">
        <v>122776</v>
      </c>
      <c r="C13" s="13">
        <v>169365</v>
      </c>
      <c r="D13" s="13">
        <v>175998</v>
      </c>
      <c r="E13" s="13">
        <v>119783</v>
      </c>
      <c r="F13" s="13">
        <v>154525</v>
      </c>
      <c r="G13" s="13">
        <v>249457</v>
      </c>
      <c r="H13" s="13">
        <v>113955</v>
      </c>
      <c r="I13" s="13">
        <v>25121</v>
      </c>
      <c r="J13" s="13">
        <v>68713</v>
      </c>
      <c r="K13" s="11">
        <f t="shared" si="4"/>
        <v>1199693</v>
      </c>
      <c r="L13" s="52"/>
      <c r="M13" s="53"/>
    </row>
    <row r="14" spans="1:12" ht="17.25" customHeight="1">
      <c r="A14" s="14" t="s">
        <v>21</v>
      </c>
      <c r="B14" s="13">
        <v>117018</v>
      </c>
      <c r="C14" s="13">
        <v>141730</v>
      </c>
      <c r="D14" s="13">
        <v>140899</v>
      </c>
      <c r="E14" s="13">
        <v>101335</v>
      </c>
      <c r="F14" s="13">
        <v>134529</v>
      </c>
      <c r="G14" s="13">
        <v>246196</v>
      </c>
      <c r="H14" s="13">
        <v>113072</v>
      </c>
      <c r="I14" s="13">
        <v>16877</v>
      </c>
      <c r="J14" s="13">
        <v>55568</v>
      </c>
      <c r="K14" s="11">
        <f t="shared" si="4"/>
        <v>1067224</v>
      </c>
      <c r="L14" s="52"/>
    </row>
    <row r="15" spans="1:11" ht="17.25" customHeight="1">
      <c r="A15" s="14" t="s">
        <v>22</v>
      </c>
      <c r="B15" s="13">
        <v>15177</v>
      </c>
      <c r="C15" s="13">
        <v>21664</v>
      </c>
      <c r="D15" s="13">
        <v>17875</v>
      </c>
      <c r="E15" s="13">
        <v>13685</v>
      </c>
      <c r="F15" s="13">
        <v>15198</v>
      </c>
      <c r="G15" s="13">
        <v>22949</v>
      </c>
      <c r="H15" s="13">
        <v>20624</v>
      </c>
      <c r="I15" s="13">
        <v>3437</v>
      </c>
      <c r="J15" s="13">
        <v>5587</v>
      </c>
      <c r="K15" s="11">
        <f t="shared" si="4"/>
        <v>136196</v>
      </c>
    </row>
    <row r="16" spans="1:11" ht="17.25" customHeight="1">
      <c r="A16" s="15" t="s">
        <v>97</v>
      </c>
      <c r="B16" s="13">
        <f>B17+B18+B19</f>
        <v>87756</v>
      </c>
      <c r="C16" s="13">
        <f aca="true" t="shared" si="5" ref="C16:J16">C17+C18+C19</f>
        <v>111688</v>
      </c>
      <c r="D16" s="13">
        <f t="shared" si="5"/>
        <v>109758</v>
      </c>
      <c r="E16" s="13">
        <f t="shared" si="5"/>
        <v>70790</v>
      </c>
      <c r="F16" s="13">
        <f t="shared" si="5"/>
        <v>96477</v>
      </c>
      <c r="G16" s="13">
        <f t="shared" si="5"/>
        <v>149714</v>
      </c>
      <c r="H16" s="13">
        <f t="shared" si="5"/>
        <v>68655</v>
      </c>
      <c r="I16" s="13">
        <f t="shared" si="5"/>
        <v>16097</v>
      </c>
      <c r="J16" s="13">
        <f t="shared" si="5"/>
        <v>46662</v>
      </c>
      <c r="K16" s="11">
        <f t="shared" si="4"/>
        <v>757597</v>
      </c>
    </row>
    <row r="17" spans="1:11" ht="17.25" customHeight="1">
      <c r="A17" s="14" t="s">
        <v>98</v>
      </c>
      <c r="B17" s="13">
        <v>12585</v>
      </c>
      <c r="C17" s="13">
        <v>16697</v>
      </c>
      <c r="D17" s="13">
        <v>16016</v>
      </c>
      <c r="E17" s="13">
        <v>11310</v>
      </c>
      <c r="F17" s="13">
        <v>16441</v>
      </c>
      <c r="G17" s="13">
        <v>27132</v>
      </c>
      <c r="H17" s="13">
        <v>12217</v>
      </c>
      <c r="I17" s="13">
        <v>2773</v>
      </c>
      <c r="J17" s="13">
        <v>6095</v>
      </c>
      <c r="K17" s="11">
        <f t="shared" si="4"/>
        <v>121266</v>
      </c>
    </row>
    <row r="18" spans="1:11" ht="17.25" customHeight="1">
      <c r="A18" s="14" t="s">
        <v>99</v>
      </c>
      <c r="B18" s="13">
        <v>4068</v>
      </c>
      <c r="C18" s="13">
        <v>4270</v>
      </c>
      <c r="D18" s="13">
        <v>6167</v>
      </c>
      <c r="E18" s="13">
        <v>3841</v>
      </c>
      <c r="F18" s="13">
        <v>6238</v>
      </c>
      <c r="G18" s="13">
        <v>11471</v>
      </c>
      <c r="H18" s="13">
        <v>3203</v>
      </c>
      <c r="I18" s="13">
        <v>793</v>
      </c>
      <c r="J18" s="13">
        <v>2746</v>
      </c>
      <c r="K18" s="11">
        <f t="shared" si="4"/>
        <v>42797</v>
      </c>
    </row>
    <row r="19" spans="1:11" ht="17.25" customHeight="1">
      <c r="A19" s="14" t="s">
        <v>100</v>
      </c>
      <c r="B19" s="13">
        <v>71103</v>
      </c>
      <c r="C19" s="13">
        <v>90721</v>
      </c>
      <c r="D19" s="13">
        <v>87575</v>
      </c>
      <c r="E19" s="13">
        <v>55639</v>
      </c>
      <c r="F19" s="13">
        <v>73798</v>
      </c>
      <c r="G19" s="13">
        <v>111111</v>
      </c>
      <c r="H19" s="13">
        <v>53235</v>
      </c>
      <c r="I19" s="13">
        <v>12531</v>
      </c>
      <c r="J19" s="13">
        <v>37821</v>
      </c>
      <c r="K19" s="11">
        <f t="shared" si="4"/>
        <v>593534</v>
      </c>
    </row>
    <row r="20" spans="1:11" ht="17.25" customHeight="1">
      <c r="A20" s="16" t="s">
        <v>23</v>
      </c>
      <c r="B20" s="11">
        <f>+B21+B22+B23</f>
        <v>180813</v>
      </c>
      <c r="C20" s="11">
        <f aca="true" t="shared" si="6" ref="C20:J20">+C21+C22+C23</f>
        <v>202443</v>
      </c>
      <c r="D20" s="11">
        <f t="shared" si="6"/>
        <v>232387</v>
      </c>
      <c r="E20" s="11">
        <f t="shared" si="6"/>
        <v>146821</v>
      </c>
      <c r="F20" s="11">
        <f t="shared" si="6"/>
        <v>230459</v>
      </c>
      <c r="G20" s="11">
        <f t="shared" si="6"/>
        <v>428416</v>
      </c>
      <c r="H20" s="11">
        <f t="shared" si="6"/>
        <v>151116</v>
      </c>
      <c r="I20" s="11">
        <f t="shared" si="6"/>
        <v>35156</v>
      </c>
      <c r="J20" s="11">
        <f t="shared" si="6"/>
        <v>84634</v>
      </c>
      <c r="K20" s="11">
        <f t="shared" si="4"/>
        <v>1692245</v>
      </c>
    </row>
    <row r="21" spans="1:12" ht="17.25" customHeight="1">
      <c r="A21" s="12" t="s">
        <v>24</v>
      </c>
      <c r="B21" s="13">
        <v>98155</v>
      </c>
      <c r="C21" s="13">
        <v>119703</v>
      </c>
      <c r="D21" s="13">
        <v>138802</v>
      </c>
      <c r="E21" s="13">
        <v>86179</v>
      </c>
      <c r="F21" s="13">
        <v>133034</v>
      </c>
      <c r="G21" s="13">
        <v>228305</v>
      </c>
      <c r="H21" s="13">
        <v>85084</v>
      </c>
      <c r="I21" s="13">
        <v>21873</v>
      </c>
      <c r="J21" s="13">
        <v>50042</v>
      </c>
      <c r="K21" s="11">
        <f t="shared" si="4"/>
        <v>961177</v>
      </c>
      <c r="L21" s="52"/>
    </row>
    <row r="22" spans="1:12" ht="17.25" customHeight="1">
      <c r="A22" s="12" t="s">
        <v>25</v>
      </c>
      <c r="B22" s="13">
        <v>75230</v>
      </c>
      <c r="C22" s="13">
        <v>74116</v>
      </c>
      <c r="D22" s="13">
        <v>85117</v>
      </c>
      <c r="E22" s="13">
        <v>55243</v>
      </c>
      <c r="F22" s="13">
        <v>89981</v>
      </c>
      <c r="G22" s="13">
        <v>187632</v>
      </c>
      <c r="H22" s="13">
        <v>58569</v>
      </c>
      <c r="I22" s="13">
        <v>11757</v>
      </c>
      <c r="J22" s="13">
        <v>31898</v>
      </c>
      <c r="K22" s="11">
        <f t="shared" si="4"/>
        <v>669543</v>
      </c>
      <c r="L22" s="52"/>
    </row>
    <row r="23" spans="1:11" ht="17.25" customHeight="1">
      <c r="A23" s="12" t="s">
        <v>26</v>
      </c>
      <c r="B23" s="13">
        <v>7428</v>
      </c>
      <c r="C23" s="13">
        <v>8624</v>
      </c>
      <c r="D23" s="13">
        <v>8468</v>
      </c>
      <c r="E23" s="13">
        <v>5399</v>
      </c>
      <c r="F23" s="13">
        <v>7444</v>
      </c>
      <c r="G23" s="13">
        <v>12479</v>
      </c>
      <c r="H23" s="13">
        <v>7463</v>
      </c>
      <c r="I23" s="13">
        <v>1526</v>
      </c>
      <c r="J23" s="13">
        <v>2694</v>
      </c>
      <c r="K23" s="11">
        <f t="shared" si="4"/>
        <v>61525</v>
      </c>
    </row>
    <row r="24" spans="1:11" ht="17.25" customHeight="1">
      <c r="A24" s="16" t="s">
        <v>27</v>
      </c>
      <c r="B24" s="13">
        <v>57586</v>
      </c>
      <c r="C24" s="13">
        <v>89090</v>
      </c>
      <c r="D24" s="13">
        <v>103656</v>
      </c>
      <c r="E24" s="13">
        <v>63184</v>
      </c>
      <c r="F24" s="13">
        <v>73305</v>
      </c>
      <c r="G24" s="13">
        <v>92467</v>
      </c>
      <c r="H24" s="13">
        <v>45094</v>
      </c>
      <c r="I24" s="13">
        <v>18385</v>
      </c>
      <c r="J24" s="13">
        <v>44902</v>
      </c>
      <c r="K24" s="11">
        <f t="shared" si="4"/>
        <v>587669</v>
      </c>
    </row>
    <row r="25" spans="1:12" ht="17.25" customHeight="1">
      <c r="A25" s="12" t="s">
        <v>28</v>
      </c>
      <c r="B25" s="13">
        <v>36855</v>
      </c>
      <c r="C25" s="13">
        <v>57018</v>
      </c>
      <c r="D25" s="13">
        <v>66340</v>
      </c>
      <c r="E25" s="13">
        <v>40438</v>
      </c>
      <c r="F25" s="13">
        <v>46915</v>
      </c>
      <c r="G25" s="13">
        <v>59179</v>
      </c>
      <c r="H25" s="13">
        <v>28860</v>
      </c>
      <c r="I25" s="13">
        <v>11766</v>
      </c>
      <c r="J25" s="13">
        <v>28737</v>
      </c>
      <c r="K25" s="11">
        <f t="shared" si="4"/>
        <v>376108</v>
      </c>
      <c r="L25" s="52"/>
    </row>
    <row r="26" spans="1:12" ht="17.25" customHeight="1">
      <c r="A26" s="12" t="s">
        <v>29</v>
      </c>
      <c r="B26" s="13">
        <v>20731</v>
      </c>
      <c r="C26" s="13">
        <v>32072</v>
      </c>
      <c r="D26" s="13">
        <v>37316</v>
      </c>
      <c r="E26" s="13">
        <v>22746</v>
      </c>
      <c r="F26" s="13">
        <v>26390</v>
      </c>
      <c r="G26" s="13">
        <v>33288</v>
      </c>
      <c r="H26" s="13">
        <v>16234</v>
      </c>
      <c r="I26" s="13">
        <v>6619</v>
      </c>
      <c r="J26" s="13">
        <v>16165</v>
      </c>
      <c r="K26" s="11">
        <f t="shared" si="4"/>
        <v>211561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8107</v>
      </c>
      <c r="I27" s="11">
        <v>0</v>
      </c>
      <c r="J27" s="11">
        <v>0</v>
      </c>
      <c r="K27" s="11">
        <f t="shared" si="4"/>
        <v>8107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2.5735</v>
      </c>
      <c r="C29" s="59">
        <f aca="true" t="shared" si="7" ref="C29:J29">SUM(C30:C33)</f>
        <v>2.9359224</v>
      </c>
      <c r="D29" s="59">
        <f t="shared" si="7"/>
        <v>3.3059000000000003</v>
      </c>
      <c r="E29" s="59">
        <f t="shared" si="7"/>
        <v>2.8112195499999997</v>
      </c>
      <c r="F29" s="59">
        <f t="shared" si="7"/>
        <v>2.7287999999999997</v>
      </c>
      <c r="G29" s="59">
        <f t="shared" si="7"/>
        <v>2.3476000000000004</v>
      </c>
      <c r="H29" s="59">
        <f t="shared" si="7"/>
        <v>2.6918</v>
      </c>
      <c r="I29" s="59">
        <f t="shared" si="7"/>
        <v>4.7789</v>
      </c>
      <c r="J29" s="59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107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7821.21</v>
      </c>
      <c r="I35" s="19">
        <v>0</v>
      </c>
      <c r="J35" s="19">
        <v>0</v>
      </c>
      <c r="K35" s="23">
        <f>SUM(B35:J35)</f>
        <v>7821.21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29478.74</v>
      </c>
      <c r="C39" s="23">
        <f aca="true" t="shared" si="8" ref="C39:J39">+C43+C40</f>
        <v>39665.73</v>
      </c>
      <c r="D39" s="23">
        <f t="shared" si="8"/>
        <v>44281.14</v>
      </c>
      <c r="E39" s="23">
        <f t="shared" si="8"/>
        <v>23653.88</v>
      </c>
      <c r="F39" s="23">
        <f t="shared" si="8"/>
        <v>39254.89</v>
      </c>
      <c r="G39" s="23">
        <f t="shared" si="8"/>
        <v>47836.62</v>
      </c>
      <c r="H39" s="23">
        <f t="shared" si="8"/>
        <v>28091.99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255545.75</v>
      </c>
    </row>
    <row r="40" spans="1:11" ht="17.25" customHeight="1">
      <c r="A40" s="16" t="s">
        <v>40</v>
      </c>
      <c r="B40" s="23">
        <v>25387.06</v>
      </c>
      <c r="C40" s="23">
        <v>33892.01</v>
      </c>
      <c r="D40" s="23">
        <v>37921.06</v>
      </c>
      <c r="E40" s="23">
        <v>20208.48</v>
      </c>
      <c r="F40" s="23">
        <v>33973.37</v>
      </c>
      <c r="G40" s="23">
        <v>40406.54</v>
      </c>
      <c r="H40" s="23">
        <v>24376.95</v>
      </c>
      <c r="I40" s="19">
        <v>0</v>
      </c>
      <c r="J40" s="19">
        <v>0</v>
      </c>
      <c r="K40" s="23">
        <f t="shared" si="9"/>
        <v>216165.47000000003</v>
      </c>
    </row>
    <row r="41" spans="1:11" ht="17.25" customHeight="1">
      <c r="A41" s="12" t="s">
        <v>41</v>
      </c>
      <c r="B41" s="83">
        <v>935</v>
      </c>
      <c r="C41" s="83">
        <v>1249</v>
      </c>
      <c r="D41" s="83">
        <v>1373</v>
      </c>
      <c r="E41" s="83">
        <v>753</v>
      </c>
      <c r="F41" s="83">
        <v>1210</v>
      </c>
      <c r="G41" s="83">
        <v>1649</v>
      </c>
      <c r="H41" s="83">
        <v>858</v>
      </c>
      <c r="I41" s="19">
        <v>0</v>
      </c>
      <c r="J41" s="19">
        <v>0</v>
      </c>
      <c r="K41" s="83">
        <f t="shared" si="9"/>
        <v>8027</v>
      </c>
    </row>
    <row r="42" spans="1:11" ht="17.25" customHeight="1">
      <c r="A42" s="12" t="s">
        <v>42</v>
      </c>
      <c r="B42" s="23">
        <f aca="true" t="shared" si="10" ref="B42:H42">ROUND(B40/B41,2)</f>
        <v>27.15</v>
      </c>
      <c r="C42" s="23">
        <f t="shared" si="10"/>
        <v>27.14</v>
      </c>
      <c r="D42" s="23">
        <f t="shared" si="10"/>
        <v>27.62</v>
      </c>
      <c r="E42" s="23">
        <f t="shared" si="10"/>
        <v>26.84</v>
      </c>
      <c r="F42" s="23">
        <f t="shared" si="10"/>
        <v>28.08</v>
      </c>
      <c r="G42" s="23">
        <f t="shared" si="10"/>
        <v>24.5</v>
      </c>
      <c r="H42" s="23">
        <f t="shared" si="10"/>
        <v>28.41</v>
      </c>
      <c r="I42" s="19">
        <v>0</v>
      </c>
      <c r="J42" s="19">
        <v>0</v>
      </c>
      <c r="K42" s="23">
        <f>ROUND(K40/K41,2)</f>
        <v>26.93</v>
      </c>
    </row>
    <row r="43" spans="1:11" ht="17.25" customHeight="1">
      <c r="A43" s="63" t="s">
        <v>106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6360.08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9"/>
        <v>39380.280000000006</v>
      </c>
    </row>
    <row r="44" spans="1:11" ht="17.25" customHeight="1">
      <c r="A44" s="65" t="s">
        <v>43</v>
      </c>
      <c r="B44" s="66">
        <v>956</v>
      </c>
      <c r="C44" s="66">
        <v>1349</v>
      </c>
      <c r="D44" s="66">
        <v>1486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9"/>
        <v>9201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1652402.1400000001</v>
      </c>
      <c r="C47" s="22">
        <f aca="true" t="shared" si="12" ref="C47:H47">+C48+C57</f>
        <v>2398772.12</v>
      </c>
      <c r="D47" s="22">
        <f t="shared" si="12"/>
        <v>2821969.34</v>
      </c>
      <c r="E47" s="22">
        <f t="shared" si="12"/>
        <v>1605637.3099999998</v>
      </c>
      <c r="F47" s="22">
        <f t="shared" si="12"/>
        <v>2103403.1900000004</v>
      </c>
      <c r="G47" s="22">
        <f t="shared" si="12"/>
        <v>3002944.37</v>
      </c>
      <c r="H47" s="22">
        <f t="shared" si="12"/>
        <v>1594665.6300000001</v>
      </c>
      <c r="I47" s="22">
        <f>+I48+I57</f>
        <v>598103.25</v>
      </c>
      <c r="J47" s="22">
        <f>+J48+J57</f>
        <v>935300.56</v>
      </c>
      <c r="K47" s="22">
        <f>SUM(B47:J47)</f>
        <v>16713197.910000004</v>
      </c>
    </row>
    <row r="48" spans="1:11" ht="17.25" customHeight="1">
      <c r="A48" s="16" t="s">
        <v>115</v>
      </c>
      <c r="B48" s="23">
        <f>SUM(B49:B56)</f>
        <v>1635093.11</v>
      </c>
      <c r="C48" s="23">
        <f aca="true" t="shared" si="13" ref="C48:J48">SUM(C49:C56)</f>
        <v>2376821.44</v>
      </c>
      <c r="D48" s="23">
        <f t="shared" si="13"/>
        <v>2796737.11</v>
      </c>
      <c r="E48" s="23">
        <f t="shared" si="13"/>
        <v>1584749.39</v>
      </c>
      <c r="F48" s="23">
        <f t="shared" si="13"/>
        <v>2081587.0500000003</v>
      </c>
      <c r="G48" s="23">
        <f t="shared" si="13"/>
        <v>2975375.98</v>
      </c>
      <c r="H48" s="23">
        <f t="shared" si="13"/>
        <v>1576072.33</v>
      </c>
      <c r="I48" s="23">
        <f t="shared" si="13"/>
        <v>598103.25</v>
      </c>
      <c r="J48" s="23">
        <f t="shared" si="13"/>
        <v>922391.27</v>
      </c>
      <c r="K48" s="23">
        <f aca="true" t="shared" si="14" ref="K48:K57">SUM(B48:J48)</f>
        <v>16546930.930000002</v>
      </c>
    </row>
    <row r="49" spans="1:11" ht="17.25" customHeight="1">
      <c r="A49" s="34" t="s">
        <v>46</v>
      </c>
      <c r="B49" s="23">
        <f aca="true" t="shared" si="15" ref="B49:H49">ROUND(B30*B7,2)</f>
        <v>1608609.1</v>
      </c>
      <c r="C49" s="23">
        <f t="shared" si="15"/>
        <v>2335864.19</v>
      </c>
      <c r="D49" s="23">
        <f t="shared" si="15"/>
        <v>2756618.92</v>
      </c>
      <c r="E49" s="23">
        <f t="shared" si="15"/>
        <v>1563639.08</v>
      </c>
      <c r="F49" s="23">
        <f t="shared" si="15"/>
        <v>2045849.81</v>
      </c>
      <c r="G49" s="23">
        <f t="shared" si="15"/>
        <v>2932402.8</v>
      </c>
      <c r="H49" s="23">
        <f t="shared" si="15"/>
        <v>1542791.1</v>
      </c>
      <c r="I49" s="23">
        <f>ROUND(I30*I7,2)</f>
        <v>597037.53</v>
      </c>
      <c r="J49" s="23">
        <f>ROUND(J30*J7,2)</f>
        <v>920174.23</v>
      </c>
      <c r="K49" s="23">
        <f t="shared" si="14"/>
        <v>16302986.759999998</v>
      </c>
    </row>
    <row r="50" spans="1:11" ht="17.25" customHeight="1">
      <c r="A50" s="34" t="s">
        <v>47</v>
      </c>
      <c r="B50" s="19">
        <v>0</v>
      </c>
      <c r="C50" s="23">
        <f>ROUND(C31*C7,2)</f>
        <v>5192.19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5192.19</v>
      </c>
    </row>
    <row r="51" spans="1:11" ht="17.25" customHeight="1">
      <c r="A51" s="67" t="s">
        <v>108</v>
      </c>
      <c r="B51" s="68">
        <f aca="true" t="shared" si="16" ref="B51:H51">ROUND(B32*B7,2)</f>
        <v>-2994.73</v>
      </c>
      <c r="C51" s="68">
        <f t="shared" si="16"/>
        <v>-3900.67</v>
      </c>
      <c r="D51" s="68">
        <f t="shared" si="16"/>
        <v>-4162.95</v>
      </c>
      <c r="E51" s="68">
        <f t="shared" si="16"/>
        <v>-2543.57</v>
      </c>
      <c r="F51" s="68">
        <f t="shared" si="16"/>
        <v>-3517.65</v>
      </c>
      <c r="G51" s="68">
        <f t="shared" si="16"/>
        <v>-4863.44</v>
      </c>
      <c r="H51" s="68">
        <f t="shared" si="16"/>
        <v>-2631.97</v>
      </c>
      <c r="I51" s="19">
        <v>0</v>
      </c>
      <c r="J51" s="19">
        <v>0</v>
      </c>
      <c r="K51" s="68">
        <f>SUM(B51:J51)</f>
        <v>-24614.98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7821.21</v>
      </c>
      <c r="I53" s="31">
        <f>+I35</f>
        <v>0</v>
      </c>
      <c r="J53" s="31">
        <f>+J35</f>
        <v>0</v>
      </c>
      <c r="K53" s="23">
        <f t="shared" si="14"/>
        <v>7821.21</v>
      </c>
    </row>
    <row r="54" spans="1:11" ht="17.25" customHeight="1">
      <c r="A54" s="12" t="s">
        <v>50</v>
      </c>
      <c r="B54" s="36">
        <v>25387.06</v>
      </c>
      <c r="C54" s="36">
        <v>33892.01</v>
      </c>
      <c r="D54" s="36">
        <v>37921.06</v>
      </c>
      <c r="E54" s="36">
        <v>20208.48</v>
      </c>
      <c r="F54" s="36">
        <v>33973.37</v>
      </c>
      <c r="G54" s="36">
        <v>40406.54</v>
      </c>
      <c r="H54" s="36">
        <v>24376.95</v>
      </c>
      <c r="I54" s="19">
        <v>0</v>
      </c>
      <c r="J54" s="19">
        <v>0</v>
      </c>
      <c r="K54" s="23">
        <f t="shared" si="14"/>
        <v>216165.47000000003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4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7" ref="B61:J61">+B62+B69+B98+B99</f>
        <v>-250992.66999999998</v>
      </c>
      <c r="C61" s="35">
        <f t="shared" si="17"/>
        <v>-238538.08</v>
      </c>
      <c r="D61" s="35">
        <f t="shared" si="17"/>
        <v>-252315.31</v>
      </c>
      <c r="E61" s="35">
        <f t="shared" si="17"/>
        <v>-284043.52999999997</v>
      </c>
      <c r="F61" s="35">
        <f t="shared" si="17"/>
        <v>-274092.89</v>
      </c>
      <c r="G61" s="35">
        <f t="shared" si="17"/>
        <v>-316115.24</v>
      </c>
      <c r="H61" s="35">
        <f t="shared" si="17"/>
        <v>-200626.47</v>
      </c>
      <c r="I61" s="35">
        <f t="shared" si="17"/>
        <v>-428711.85</v>
      </c>
      <c r="J61" s="35">
        <f t="shared" si="17"/>
        <v>-91218.08</v>
      </c>
      <c r="K61" s="35">
        <f>SUM(B61:J61)</f>
        <v>-2336654.12</v>
      </c>
    </row>
    <row r="62" spans="1:11" ht="18.75" customHeight="1">
      <c r="A62" s="16" t="s">
        <v>77</v>
      </c>
      <c r="B62" s="35">
        <f aca="true" t="shared" si="18" ref="B62:J62">B63+B64+B65+B66+B67+B68</f>
        <v>-229868.18</v>
      </c>
      <c r="C62" s="35">
        <f t="shared" si="18"/>
        <v>-216891.31</v>
      </c>
      <c r="D62" s="35">
        <f t="shared" si="18"/>
        <v>-207383.13</v>
      </c>
      <c r="E62" s="35">
        <f t="shared" si="18"/>
        <v>-235892.74</v>
      </c>
      <c r="F62" s="35">
        <f t="shared" si="18"/>
        <v>-239471.84</v>
      </c>
      <c r="G62" s="35">
        <f t="shared" si="18"/>
        <v>-263740.37</v>
      </c>
      <c r="H62" s="35">
        <f t="shared" si="18"/>
        <v>-180404</v>
      </c>
      <c r="I62" s="35">
        <f t="shared" si="18"/>
        <v>-34506.5</v>
      </c>
      <c r="J62" s="35">
        <f t="shared" si="18"/>
        <v>-64386</v>
      </c>
      <c r="K62" s="35">
        <f aca="true" t="shared" si="19" ref="K62:K98">SUM(B62:J62)</f>
        <v>-1672544.0699999998</v>
      </c>
    </row>
    <row r="63" spans="1:11" ht="18.75" customHeight="1">
      <c r="A63" s="12" t="s">
        <v>78</v>
      </c>
      <c r="B63" s="35">
        <f>-ROUND(B9*$D$3,2)</f>
        <v>-149719.5</v>
      </c>
      <c r="C63" s="35">
        <f aca="true" t="shared" si="20" ref="C63:J63">-ROUND(C9*$D$3,2)</f>
        <v>-210262.5</v>
      </c>
      <c r="D63" s="35">
        <f t="shared" si="20"/>
        <v>-182056</v>
      </c>
      <c r="E63" s="35">
        <f t="shared" si="20"/>
        <v>-138988.5</v>
      </c>
      <c r="F63" s="35">
        <f t="shared" si="20"/>
        <v>-153800.5</v>
      </c>
      <c r="G63" s="35">
        <f t="shared" si="20"/>
        <v>-202426</v>
      </c>
      <c r="H63" s="35">
        <f t="shared" si="20"/>
        <v>-180404</v>
      </c>
      <c r="I63" s="35">
        <f t="shared" si="20"/>
        <v>-34506.5</v>
      </c>
      <c r="J63" s="35">
        <f t="shared" si="20"/>
        <v>-64386</v>
      </c>
      <c r="K63" s="35">
        <f t="shared" si="19"/>
        <v>-1316549.5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9"/>
        <v>0</v>
      </c>
    </row>
    <row r="65" spans="1:11" ht="18.75" customHeight="1">
      <c r="A65" s="12" t="s">
        <v>102</v>
      </c>
      <c r="B65" s="35">
        <v>-808.5</v>
      </c>
      <c r="C65" s="35">
        <v>-252</v>
      </c>
      <c r="D65" s="35">
        <v>-388.5</v>
      </c>
      <c r="E65" s="35">
        <v>-1477</v>
      </c>
      <c r="F65" s="35">
        <v>-588</v>
      </c>
      <c r="G65" s="35">
        <v>-374.5</v>
      </c>
      <c r="H65" s="19">
        <v>0</v>
      </c>
      <c r="I65" s="19">
        <v>0</v>
      </c>
      <c r="J65" s="19">
        <v>0</v>
      </c>
      <c r="K65" s="35">
        <f t="shared" si="19"/>
        <v>-3888.5</v>
      </c>
    </row>
    <row r="66" spans="1:11" ht="18.75" customHeight="1">
      <c r="A66" s="12" t="s">
        <v>109</v>
      </c>
      <c r="B66" s="35">
        <v>-1347.5</v>
      </c>
      <c r="C66" s="35">
        <v>-343</v>
      </c>
      <c r="D66" s="35">
        <v>-465.5</v>
      </c>
      <c r="E66" s="35">
        <v>-882</v>
      </c>
      <c r="F66" s="35">
        <v>-588</v>
      </c>
      <c r="G66" s="35">
        <v>-147</v>
      </c>
      <c r="H66" s="19">
        <v>0</v>
      </c>
      <c r="I66" s="19">
        <v>0</v>
      </c>
      <c r="J66" s="19">
        <v>0</v>
      </c>
      <c r="K66" s="35">
        <f t="shared" si="19"/>
        <v>-3773</v>
      </c>
    </row>
    <row r="67" spans="1:11" ht="18.75" customHeight="1">
      <c r="A67" s="12" t="s">
        <v>55</v>
      </c>
      <c r="B67" s="47">
        <v>-77992.68</v>
      </c>
      <c r="C67" s="47">
        <v>-6033.81</v>
      </c>
      <c r="D67" s="47">
        <v>-24473.13</v>
      </c>
      <c r="E67" s="47">
        <v>-94545.24</v>
      </c>
      <c r="F67" s="47">
        <v>-84495.34</v>
      </c>
      <c r="G67" s="47">
        <v>-60792.87</v>
      </c>
      <c r="H67" s="19">
        <v>0</v>
      </c>
      <c r="I67" s="19">
        <v>0</v>
      </c>
      <c r="J67" s="19">
        <v>0</v>
      </c>
      <c r="K67" s="35">
        <f t="shared" si="19"/>
        <v>-348333.06999999995</v>
      </c>
    </row>
    <row r="68" spans="1:11" ht="18.75" customHeight="1">
      <c r="A68" s="12" t="s">
        <v>56</v>
      </c>
      <c r="B68" s="19">
        <v>0</v>
      </c>
      <c r="C68" s="19">
        <v>0</v>
      </c>
      <c r="D68" s="47">
        <v>0</v>
      </c>
      <c r="E68" s="47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ht="18.75" customHeight="1">
      <c r="A69" s="12" t="s">
        <v>82</v>
      </c>
      <c r="B69" s="35">
        <f>SUM(B70:B96)</f>
        <v>-21124.489999999998</v>
      </c>
      <c r="C69" s="35">
        <f aca="true" t="shared" si="21" ref="C69:J69">SUM(C70:C96)</f>
        <v>-21646.77</v>
      </c>
      <c r="D69" s="35">
        <f t="shared" si="21"/>
        <v>-44932.18</v>
      </c>
      <c r="E69" s="35">
        <f t="shared" si="21"/>
        <v>-48150.79</v>
      </c>
      <c r="F69" s="35">
        <f t="shared" si="21"/>
        <v>-34621.05</v>
      </c>
      <c r="G69" s="35">
        <f t="shared" si="21"/>
        <v>-52374.869999999995</v>
      </c>
      <c r="H69" s="35">
        <f t="shared" si="21"/>
        <v>-20222.47</v>
      </c>
      <c r="I69" s="35">
        <f t="shared" si="21"/>
        <v>-63331.17</v>
      </c>
      <c r="J69" s="35">
        <f t="shared" si="21"/>
        <v>-26832.08</v>
      </c>
      <c r="K69" s="35">
        <f t="shared" si="19"/>
        <v>-333235.87000000005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9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9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9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9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9"/>
        <v>0</v>
      </c>
    </row>
    <row r="76" spans="1:11" ht="18.75" customHeight="1">
      <c r="A76" s="12" t="s">
        <v>63</v>
      </c>
      <c r="B76" s="48">
        <v>-7015.43</v>
      </c>
      <c r="C76" s="48">
        <v>-1050.86</v>
      </c>
      <c r="D76" s="48">
        <v>-24490.72</v>
      </c>
      <c r="E76" s="48">
        <v>-21246</v>
      </c>
      <c r="F76" s="48">
        <v>-15581.42</v>
      </c>
      <c r="G76" s="48">
        <v>-23930.02</v>
      </c>
      <c r="H76" s="48">
        <v>-6300</v>
      </c>
      <c r="I76" s="48">
        <v>-3780</v>
      </c>
      <c r="J76" s="19">
        <v>0</v>
      </c>
      <c r="K76" s="48">
        <f t="shared" si="19"/>
        <v>-103394.45000000001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-13326.79</v>
      </c>
      <c r="F93" s="19">
        <v>0</v>
      </c>
      <c r="G93" s="19">
        <v>0</v>
      </c>
      <c r="H93" s="19">
        <v>0</v>
      </c>
      <c r="I93" s="48">
        <v>-7536.1</v>
      </c>
      <c r="J93" s="48">
        <v>-16741.88</v>
      </c>
      <c r="K93" s="48">
        <f t="shared" si="19"/>
        <v>-37604.770000000004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9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9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130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48">
        <v>-330874.18</v>
      </c>
      <c r="J98" s="19">
        <v>0</v>
      </c>
      <c r="K98" s="48">
        <f t="shared" si="19"/>
        <v>-330874.18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2" ref="B101:H101">+B102+B103</f>
        <v>1401409.4700000002</v>
      </c>
      <c r="C101" s="24">
        <f t="shared" si="22"/>
        <v>2160234.04</v>
      </c>
      <c r="D101" s="24">
        <f t="shared" si="22"/>
        <v>2569654.03</v>
      </c>
      <c r="E101" s="24">
        <f t="shared" si="22"/>
        <v>1321593.7799999998</v>
      </c>
      <c r="F101" s="24">
        <f t="shared" si="22"/>
        <v>1829310.3</v>
      </c>
      <c r="G101" s="24">
        <f t="shared" si="22"/>
        <v>2686829.13</v>
      </c>
      <c r="H101" s="24">
        <f t="shared" si="22"/>
        <v>1394039.1600000001</v>
      </c>
      <c r="I101" s="24">
        <f>+I102+I103</f>
        <v>169391.40000000002</v>
      </c>
      <c r="J101" s="24">
        <f>+J102+J103</f>
        <v>844082.4800000001</v>
      </c>
      <c r="K101" s="48">
        <f>SUM(B101:J101)</f>
        <v>14376543.790000001</v>
      </c>
      <c r="L101" s="54"/>
    </row>
    <row r="102" spans="1:12" ht="18.75" customHeight="1">
      <c r="A102" s="16" t="s">
        <v>85</v>
      </c>
      <c r="B102" s="24">
        <f aca="true" t="shared" si="23" ref="B102:J102">+B48+B62+B69+B98</f>
        <v>1384100.4400000002</v>
      </c>
      <c r="C102" s="24">
        <f t="shared" si="23"/>
        <v>2138283.36</v>
      </c>
      <c r="D102" s="24">
        <f t="shared" si="23"/>
        <v>2544421.8</v>
      </c>
      <c r="E102" s="24">
        <f t="shared" si="23"/>
        <v>1300705.8599999999</v>
      </c>
      <c r="F102" s="24">
        <f t="shared" si="23"/>
        <v>1807494.1600000001</v>
      </c>
      <c r="G102" s="24">
        <f t="shared" si="23"/>
        <v>2659260.7399999998</v>
      </c>
      <c r="H102" s="24">
        <f t="shared" si="23"/>
        <v>1375445.86</v>
      </c>
      <c r="I102" s="24">
        <f t="shared" si="23"/>
        <v>169391.40000000002</v>
      </c>
      <c r="J102" s="24">
        <f t="shared" si="23"/>
        <v>831173.1900000001</v>
      </c>
      <c r="K102" s="48">
        <f>SUM(B102:J102)</f>
        <v>14210276.809999999</v>
      </c>
      <c r="L102" s="54"/>
    </row>
    <row r="103" spans="1:11" ht="18" customHeight="1">
      <c r="A103" s="16" t="s">
        <v>103</v>
      </c>
      <c r="B103" s="24">
        <f aca="true" t="shared" si="24" ref="B103:J103">IF(+B57+B99+B104&lt;0,0,(B57+B99+B104))</f>
        <v>17309.03</v>
      </c>
      <c r="C103" s="24">
        <f t="shared" si="24"/>
        <v>21950.68</v>
      </c>
      <c r="D103" s="24">
        <f t="shared" si="24"/>
        <v>25232.23</v>
      </c>
      <c r="E103" s="24">
        <f t="shared" si="24"/>
        <v>20887.92</v>
      </c>
      <c r="F103" s="24">
        <f t="shared" si="24"/>
        <v>21816.14</v>
      </c>
      <c r="G103" s="24">
        <f t="shared" si="24"/>
        <v>27568.39</v>
      </c>
      <c r="H103" s="24">
        <f t="shared" si="24"/>
        <v>18593.3</v>
      </c>
      <c r="I103" s="19">
        <f t="shared" si="24"/>
        <v>0</v>
      </c>
      <c r="J103" s="24">
        <f t="shared" si="24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14376543.780000005</v>
      </c>
      <c r="L109" s="54"/>
    </row>
    <row r="110" spans="1:11" ht="18.75" customHeight="1">
      <c r="A110" s="26" t="s">
        <v>73</v>
      </c>
      <c r="B110" s="27">
        <v>179203.93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179203.93</v>
      </c>
    </row>
    <row r="111" spans="1:11" ht="18.75" customHeight="1">
      <c r="A111" s="26" t="s">
        <v>74</v>
      </c>
      <c r="B111" s="27">
        <v>1222205.55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5" ref="K111:K127">SUM(B111:J111)</f>
        <v>1222205.55</v>
      </c>
    </row>
    <row r="112" spans="1:11" ht="18.75" customHeight="1">
      <c r="A112" s="26" t="s">
        <v>75</v>
      </c>
      <c r="B112" s="40">
        <v>0</v>
      </c>
      <c r="C112" s="27">
        <f>+C101</f>
        <v>2160234.04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5"/>
        <v>2160234.04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2569654.03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5"/>
        <v>2569654.03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1321593.7799999998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5"/>
        <v>1321593.7799999998</v>
      </c>
    </row>
    <row r="115" spans="1:11" ht="18.75" customHeight="1">
      <c r="A115" s="69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345429.2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345429.2</v>
      </c>
    </row>
    <row r="116" spans="1:11" ht="18.75" customHeight="1">
      <c r="A116" s="69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645872.19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645872.19</v>
      </c>
    </row>
    <row r="117" spans="1:11" ht="18.75" customHeight="1">
      <c r="A117" s="69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92417.56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92417.56</v>
      </c>
    </row>
    <row r="118" spans="1:11" ht="18.75" customHeight="1">
      <c r="A118" s="69" t="s">
        <v>119</v>
      </c>
      <c r="B118" s="71">
        <v>0</v>
      </c>
      <c r="C118" s="71">
        <v>0</v>
      </c>
      <c r="D118" s="71">
        <v>0</v>
      </c>
      <c r="E118" s="71">
        <v>0</v>
      </c>
      <c r="F118" s="72">
        <v>745591.34</v>
      </c>
      <c r="G118" s="71">
        <v>0</v>
      </c>
      <c r="H118" s="71">
        <v>0</v>
      </c>
      <c r="I118" s="71">
        <v>0</v>
      </c>
      <c r="J118" s="71">
        <v>0</v>
      </c>
      <c r="K118" s="72">
        <f t="shared" si="25"/>
        <v>745591.34</v>
      </c>
    </row>
    <row r="119" spans="1:11" ht="18.75" customHeight="1">
      <c r="A119" s="69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792978.38</v>
      </c>
      <c r="H119" s="40">
        <v>0</v>
      </c>
      <c r="I119" s="40">
        <v>0</v>
      </c>
      <c r="J119" s="40">
        <v>0</v>
      </c>
      <c r="K119" s="41">
        <f t="shared" si="25"/>
        <v>792978.38</v>
      </c>
    </row>
    <row r="120" spans="1:11" ht="18.75" customHeight="1">
      <c r="A120" s="69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61672.98</v>
      </c>
      <c r="H120" s="40">
        <v>0</v>
      </c>
      <c r="I120" s="40">
        <v>0</v>
      </c>
      <c r="J120" s="40">
        <v>0</v>
      </c>
      <c r="K120" s="41">
        <f t="shared" si="25"/>
        <v>61672.98</v>
      </c>
    </row>
    <row r="121" spans="1:11" ht="18.75" customHeight="1">
      <c r="A121" s="69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429971.13</v>
      </c>
      <c r="H121" s="40">
        <v>0</v>
      </c>
      <c r="I121" s="40">
        <v>0</v>
      </c>
      <c r="J121" s="40">
        <v>0</v>
      </c>
      <c r="K121" s="41">
        <f t="shared" si="25"/>
        <v>429971.13</v>
      </c>
    </row>
    <row r="122" spans="1:11" ht="18.75" customHeight="1">
      <c r="A122" s="69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394076.55</v>
      </c>
      <c r="H122" s="40">
        <v>0</v>
      </c>
      <c r="I122" s="40">
        <v>0</v>
      </c>
      <c r="J122" s="40">
        <v>0</v>
      </c>
      <c r="K122" s="41">
        <f t="shared" si="25"/>
        <v>394076.55</v>
      </c>
    </row>
    <row r="123" spans="1:11" ht="18.75" customHeight="1">
      <c r="A123" s="69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1008130.08</v>
      </c>
      <c r="H123" s="40">
        <v>0</v>
      </c>
      <c r="I123" s="40">
        <v>0</v>
      </c>
      <c r="J123" s="40">
        <v>0</v>
      </c>
      <c r="K123" s="41">
        <f t="shared" si="25"/>
        <v>1008130.08</v>
      </c>
    </row>
    <row r="124" spans="1:11" ht="18.75" customHeight="1">
      <c r="A124" s="69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496772.48</v>
      </c>
      <c r="I124" s="40">
        <v>0</v>
      </c>
      <c r="J124" s="40">
        <v>0</v>
      </c>
      <c r="K124" s="41">
        <f t="shared" si="25"/>
        <v>496772.48</v>
      </c>
    </row>
    <row r="125" spans="1:11" ht="18.75" customHeight="1">
      <c r="A125" s="69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897266.67</v>
      </c>
      <c r="I125" s="40">
        <v>0</v>
      </c>
      <c r="J125" s="40">
        <v>0</v>
      </c>
      <c r="K125" s="41">
        <f t="shared" si="25"/>
        <v>897266.67</v>
      </c>
    </row>
    <row r="126" spans="1:11" ht="18.75" customHeight="1">
      <c r="A126" s="69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169391.4</v>
      </c>
      <c r="J126" s="40">
        <v>0</v>
      </c>
      <c r="K126" s="41">
        <f t="shared" si="25"/>
        <v>169391.4</v>
      </c>
    </row>
    <row r="127" spans="1:11" ht="18.75" customHeight="1">
      <c r="A127" s="70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844082.49</v>
      </c>
      <c r="K127" s="44">
        <f t="shared" si="25"/>
        <v>844082.49</v>
      </c>
    </row>
    <row r="128" spans="1:11" ht="18.75" customHeight="1">
      <c r="A128" s="39" t="s">
        <v>131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-0.009999999892897904</v>
      </c>
      <c r="K128" s="51"/>
    </row>
    <row r="129" ht="18.75" customHeight="1">
      <c r="A129" s="73" t="s">
        <v>132</v>
      </c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2015-11-05T13:23:23Z</dcterms:modified>
  <cp:category/>
  <cp:version/>
  <cp:contentType/>
  <cp:contentStatus/>
</cp:coreProperties>
</file>