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<sst xmlns="http://schemas.openxmlformats.org/spreadsheetml/2006/main" count="133" uniqueCount="133">
  <si>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</si>
  <si>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</si>
  <si>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</si>
  <si>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</si>
  <si>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</si>
  <si>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</si>
  <si>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</si>
  <si>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</si>
  <si>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</si>
  <si>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</si>
  <si>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</si>
  <si>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</si>
  <si>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</si>
  <si>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</si>
  <si>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</si>
  <si>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</si>
  <si>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</si>
  <si>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</si>
  <si>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</si>
  <si>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</si>
  <si>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</si>
  <si>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</si>
  <si>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</si>
  <si>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</si>
  <si>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</si>
  <si>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</si>
  <si>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</si>
  <si>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</si>
  <si>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</si>
  <si>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</si>
  <si>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</si>
  <si>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</si>
  <si>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</si>
  <si>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</si>
  <si>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</si>
  <si>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</si>
  <si>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</si>
  <si>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</si>
  <si>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</si>
  <si>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</si>
  <si>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</si>
  <si>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</si>
  <si>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</si>
  <si>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</si>
  <si>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</si>
  <si>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</si>
  <si>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</si>
  <si>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</si>
  <si>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</si>
  <si>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</si>
  <si>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</si>
  <si>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</si>
  <si>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</si>
  <si>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</si>
  <si>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</si>
  <si>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</si>
  <si>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</si>
  <si>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</si>
  <si>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</si>
  <si>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</si>
  <si>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</si>
  <si>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</si>
  <si>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</si>
  <si>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</si>
  <si>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</si>
  <si>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</si>
  <si>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</si>
  <si>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</si>
  <si>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</si>
  <si>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</si>
  <si>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</si>
  <si>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</si>
  <si>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</si>
  <si>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</si>
  <si>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</si>
  <si>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</si>
  <si>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</si>
  <si>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</si>
  <si>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</si>
  <si>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</si>
  <si>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</si>
  <si>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</si>
  <si>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</si>
  <si>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</si>
  <si>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</si>
  <si>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</si>
  <si>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</si>
  <si>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</si>
  <si>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</si>
  <si>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</si>
  <si>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</si>
  <si>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</si>
  <si>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</si>
  <si>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</si>
  <si>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</si>
  <si>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</si>
  <si>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</si>
  <si>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</si>
  <si>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</si>
  <si>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</si>
  <si>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</si>
  <si>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</si>
  <si>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</si>
  <si>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</si>
  <si>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</si>
  <si>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</si>
  <si>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</si>
  <si>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</si>
  <si>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</si>
  <si>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</si>
  <si>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</si>
  <si>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</si>
  <si>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</si>
  <si>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</si>
  <si>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</si>
  <si>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</si>
  <si>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</si>
  <si>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</si>
  <si>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</si>
  <si>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</si>
  <si>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</si>
  <si>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</si>
  <si>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</si>
  <si>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</si>
  <si>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</si>
  <si>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</si>
  <si>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</si>
  <si>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</si>
  <si>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</si>
  <si>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20/10/15 - VENCIMENTO 27/10/15</t>
  </si>
  <si>
    <t>6.3. Revisão de Remuneração pelo Transporte Coletivo ¹</t>
  </si>
  <si>
    <t>Nota:</t>
  </si>
  <si>
    <t xml:space="preserve">    ¹  - Pagamento de combustível não fóssil de setembro/15.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</si>
</sst>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644962</v>
      </c>
      <c r="C7" s="9">
        <f t="shared" si="0"/>
        <v>827466</v>
      </c>
      <c r="D7" s="9">
        <f t="shared" si="0"/>
        <v>854833</v>
      </c>
      <c r="E7" s="9">
        <f t="shared" si="0"/>
        <v>569377</v>
      </c>
      <c r="F7" s="9">
        <f t="shared" si="0"/>
        <v>761512</v>
      </c>
      <c r="G7" s="9">
        <f t="shared" si="0"/>
        <v>1270594</v>
      </c>
      <c r="H7" s="9">
        <f t="shared" si="0"/>
        <v>593708</v>
      </c>
      <c r="I7" s="9">
        <f t="shared" si="0"/>
        <v>128844</v>
      </c>
      <c r="J7" s="9">
        <f t="shared" si="0"/>
        <v>333729</v>
      </c>
      <c r="K7" s="9">
        <f t="shared" si="0"/>
        <v>5985025</v>
      </c>
      <c r="L7" s="52"/>
    </row>
    <row r="8" spans="1:11" ht="17.25" customHeight="1">
      <c r="A8" s="10" t="s">
        <v>101</v>
      </c>
      <c r="B8" s="11">
        <f>B9+B12+B16</f>
        <v>398302</v>
      </c>
      <c r="C8" s="11">
        <f aca="true" t="shared" si="1" ref="C8:J8">C9+C12+C16</f>
        <v>524582</v>
      </c>
      <c r="D8" s="11">
        <f t="shared" si="1"/>
        <v>510902</v>
      </c>
      <c r="E8" s="11">
        <f t="shared" si="1"/>
        <v>353334</v>
      </c>
      <c r="F8" s="11">
        <f t="shared" si="1"/>
        <v>452759</v>
      </c>
      <c r="G8" s="11">
        <f t="shared" si="1"/>
        <v>739106</v>
      </c>
      <c r="H8" s="11">
        <f t="shared" si="1"/>
        <v>380123</v>
      </c>
      <c r="I8" s="11">
        <f t="shared" si="1"/>
        <v>73823</v>
      </c>
      <c r="J8" s="11">
        <f t="shared" si="1"/>
        <v>200371</v>
      </c>
      <c r="K8" s="11">
        <f>SUM(B8:J8)</f>
        <v>3633302</v>
      </c>
    </row>
    <row r="9" spans="1:11" ht="17.25" customHeight="1">
      <c r="A9" s="15" t="s">
        <v>17</v>
      </c>
      <c r="B9" s="13">
        <f>+B10+B11</f>
        <v>41896</v>
      </c>
      <c r="C9" s="13">
        <f aca="true" t="shared" si="2" ref="C9:J9">+C10+C11</f>
        <v>59936</v>
      </c>
      <c r="D9" s="13">
        <f t="shared" si="2"/>
        <v>50279</v>
      </c>
      <c r="E9" s="13">
        <f t="shared" si="2"/>
        <v>38824</v>
      </c>
      <c r="F9" s="13">
        <f t="shared" si="2"/>
        <v>42447</v>
      </c>
      <c r="G9" s="13">
        <f t="shared" si="2"/>
        <v>56108</v>
      </c>
      <c r="H9" s="13">
        <f t="shared" si="2"/>
        <v>51416</v>
      </c>
      <c r="I9" s="13">
        <f t="shared" si="2"/>
        <v>9168</v>
      </c>
      <c r="J9" s="13">
        <f t="shared" si="2"/>
        <v>17260</v>
      </c>
      <c r="K9" s="11">
        <f>SUM(B9:J9)</f>
        <v>367334</v>
      </c>
    </row>
    <row r="10" spans="1:11" ht="17.25" customHeight="1">
      <c r="A10" s="29" t="s">
        <v>18</v>
      </c>
      <c r="B10" s="13">
        <v>41896</v>
      </c>
      <c r="C10" s="13">
        <v>59936</v>
      </c>
      <c r="D10" s="13">
        <v>50279</v>
      </c>
      <c r="E10" s="13">
        <v>38824</v>
      </c>
      <c r="F10" s="13">
        <v>42447</v>
      </c>
      <c r="G10" s="13">
        <v>56108</v>
      </c>
      <c r="H10" s="13">
        <v>51416</v>
      </c>
      <c r="I10" s="13">
        <v>9168</v>
      </c>
      <c r="J10" s="13">
        <v>17260</v>
      </c>
      <c r="K10" s="11">
        <f>SUM(B10:J10)</f>
        <v>367334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263708</v>
      </c>
      <c r="C12" s="17">
        <f t="shared" si="3"/>
        <v>345332</v>
      </c>
      <c r="D12" s="17">
        <f t="shared" si="3"/>
        <v>344254</v>
      </c>
      <c r="E12" s="17">
        <f t="shared" si="3"/>
        <v>240578</v>
      </c>
      <c r="F12" s="17">
        <f t="shared" si="3"/>
        <v>310330</v>
      </c>
      <c r="G12" s="17">
        <f t="shared" si="3"/>
        <v>528065</v>
      </c>
      <c r="H12" s="17">
        <f t="shared" si="3"/>
        <v>256781</v>
      </c>
      <c r="I12" s="17">
        <f t="shared" si="3"/>
        <v>47525</v>
      </c>
      <c r="J12" s="17">
        <f t="shared" si="3"/>
        <v>132708</v>
      </c>
      <c r="K12" s="11">
        <f aca="true" t="shared" si="4" ref="K12:K27">SUM(B12:J12)</f>
        <v>2469281</v>
      </c>
    </row>
    <row r="13" spans="1:13" ht="17.25" customHeight="1">
      <c r="A13" s="14" t="s">
        <v>20</v>
      </c>
      <c r="B13" s="13">
        <v>122044</v>
      </c>
      <c r="C13" s="13">
        <v>170012</v>
      </c>
      <c r="D13" s="13">
        <v>173648</v>
      </c>
      <c r="E13" s="13">
        <v>118278</v>
      </c>
      <c r="F13" s="13">
        <v>152365</v>
      </c>
      <c r="G13" s="13">
        <v>245639</v>
      </c>
      <c r="H13" s="13">
        <v>114693</v>
      </c>
      <c r="I13" s="13">
        <v>24999</v>
      </c>
      <c r="J13" s="13">
        <v>67634</v>
      </c>
      <c r="K13" s="11">
        <f t="shared" si="4"/>
        <v>1189312</v>
      </c>
      <c r="L13" s="52"/>
      <c r="M13" s="53"/>
    </row>
    <row r="14" spans="1:12" ht="17.25" customHeight="1">
      <c r="A14" s="14" t="s">
        <v>21</v>
      </c>
      <c r="B14" s="13">
        <v>124993</v>
      </c>
      <c r="C14" s="13">
        <v>150750</v>
      </c>
      <c r="D14" s="13">
        <v>150469</v>
      </c>
      <c r="E14" s="13">
        <v>107247</v>
      </c>
      <c r="F14" s="13">
        <v>141309</v>
      </c>
      <c r="G14" s="13">
        <v>257156</v>
      </c>
      <c r="H14" s="13">
        <v>119071</v>
      </c>
      <c r="I14" s="13">
        <v>18321</v>
      </c>
      <c r="J14" s="13">
        <v>58783</v>
      </c>
      <c r="K14" s="11">
        <f t="shared" si="4"/>
        <v>1128099</v>
      </c>
      <c r="L14" s="52"/>
    </row>
    <row r="15" spans="1:11" ht="17.25" customHeight="1">
      <c r="A15" s="14" t="s">
        <v>22</v>
      </c>
      <c r="B15" s="13">
        <v>16671</v>
      </c>
      <c r="C15" s="13">
        <v>24570</v>
      </c>
      <c r="D15" s="13">
        <v>20137</v>
      </c>
      <c r="E15" s="13">
        <v>15053</v>
      </c>
      <c r="F15" s="13">
        <v>16656</v>
      </c>
      <c r="G15" s="13">
        <v>25270</v>
      </c>
      <c r="H15" s="13">
        <v>23017</v>
      </c>
      <c r="I15" s="13">
        <v>4205</v>
      </c>
      <c r="J15" s="13">
        <v>6291</v>
      </c>
      <c r="K15" s="11">
        <f t="shared" si="4"/>
        <v>151870</v>
      </c>
    </row>
    <row r="16" spans="1:11" ht="17.25" customHeight="1">
      <c r="A16" s="15" t="s">
        <v>97</v>
      </c>
      <c r="B16" s="13">
        <f>B17+B18+B19</f>
        <v>92698</v>
      </c>
      <c r="C16" s="13">
        <f aca="true" t="shared" si="5" ref="C16:J16">C17+C18+C19</f>
        <v>119314</v>
      </c>
      <c r="D16" s="13">
        <f t="shared" si="5"/>
        <v>116369</v>
      </c>
      <c r="E16" s="13">
        <f t="shared" si="5"/>
        <v>73932</v>
      </c>
      <c r="F16" s="13">
        <f t="shared" si="5"/>
        <v>99982</v>
      </c>
      <c r="G16" s="13">
        <f t="shared" si="5"/>
        <v>154933</v>
      </c>
      <c r="H16" s="13">
        <f t="shared" si="5"/>
        <v>71926</v>
      </c>
      <c r="I16" s="13">
        <f t="shared" si="5"/>
        <v>17130</v>
      </c>
      <c r="J16" s="13">
        <f t="shared" si="5"/>
        <v>50403</v>
      </c>
      <c r="K16" s="11">
        <f t="shared" si="4"/>
        <v>796687</v>
      </c>
    </row>
    <row r="17" spans="1:11" ht="17.25" customHeight="1">
      <c r="A17" s="14" t="s">
        <v>98</v>
      </c>
      <c r="B17" s="13">
        <v>12985</v>
      </c>
      <c r="C17" s="13">
        <v>17229</v>
      </c>
      <c r="D17" s="13">
        <v>16038</v>
      </c>
      <c r="E17" s="13">
        <v>11140</v>
      </c>
      <c r="F17" s="13">
        <v>16514</v>
      </c>
      <c r="G17" s="13">
        <v>27537</v>
      </c>
      <c r="H17" s="13">
        <v>12564</v>
      </c>
      <c r="I17" s="13">
        <v>2812</v>
      </c>
      <c r="J17" s="13">
        <v>6255</v>
      </c>
      <c r="K17" s="11">
        <f t="shared" si="4"/>
        <v>123074</v>
      </c>
    </row>
    <row r="18" spans="1:11" ht="17.25" customHeight="1">
      <c r="A18" s="14" t="s">
        <v>99</v>
      </c>
      <c r="B18" s="13">
        <v>4299</v>
      </c>
      <c r="C18" s="13">
        <v>4209</v>
      </c>
      <c r="D18" s="13">
        <v>6307</v>
      </c>
      <c r="E18" s="13">
        <v>3794</v>
      </c>
      <c r="F18" s="13">
        <v>6153</v>
      </c>
      <c r="G18" s="13">
        <v>11336</v>
      </c>
      <c r="H18" s="13">
        <v>3188</v>
      </c>
      <c r="I18" s="13">
        <v>802</v>
      </c>
      <c r="J18" s="13">
        <v>2815</v>
      </c>
      <c r="K18" s="11">
        <f t="shared" si="4"/>
        <v>42903</v>
      </c>
    </row>
    <row r="19" spans="1:11" ht="17.25" customHeight="1">
      <c r="A19" s="14" t="s">
        <v>100</v>
      </c>
      <c r="B19" s="13">
        <v>75414</v>
      </c>
      <c r="C19" s="13">
        <v>97876</v>
      </c>
      <c r="D19" s="13">
        <v>94024</v>
      </c>
      <c r="E19" s="13">
        <v>58998</v>
      </c>
      <c r="F19" s="13">
        <v>77315</v>
      </c>
      <c r="G19" s="13">
        <v>116060</v>
      </c>
      <c r="H19" s="13">
        <v>56174</v>
      </c>
      <c r="I19" s="13">
        <v>13516</v>
      </c>
      <c r="J19" s="13">
        <v>41333</v>
      </c>
      <c r="K19" s="11">
        <f t="shared" si="4"/>
        <v>630710</v>
      </c>
    </row>
    <row r="20" spans="1:11" ht="17.25" customHeight="1">
      <c r="A20" s="16" t="s">
        <v>23</v>
      </c>
      <c r="B20" s="11">
        <f>+B21+B22+B23</f>
        <v>187175</v>
      </c>
      <c r="C20" s="11">
        <f aca="true" t="shared" si="6" ref="C20:J20">+C21+C22+C23</f>
        <v>209952</v>
      </c>
      <c r="D20" s="11">
        <f t="shared" si="6"/>
        <v>239171</v>
      </c>
      <c r="E20" s="11">
        <f t="shared" si="6"/>
        <v>150952</v>
      </c>
      <c r="F20" s="11">
        <f t="shared" si="6"/>
        <v>232646</v>
      </c>
      <c r="G20" s="11">
        <f t="shared" si="6"/>
        <v>435224</v>
      </c>
      <c r="H20" s="11">
        <f t="shared" si="6"/>
        <v>157057</v>
      </c>
      <c r="I20" s="11">
        <f t="shared" si="6"/>
        <v>36167</v>
      </c>
      <c r="J20" s="11">
        <f t="shared" si="6"/>
        <v>88347</v>
      </c>
      <c r="K20" s="11">
        <f t="shared" si="4"/>
        <v>1736691</v>
      </c>
    </row>
    <row r="21" spans="1:12" ht="17.25" customHeight="1">
      <c r="A21" s="12" t="s">
        <v>24</v>
      </c>
      <c r="B21" s="13">
        <v>97346</v>
      </c>
      <c r="C21" s="13">
        <v>119879</v>
      </c>
      <c r="D21" s="13">
        <v>137197</v>
      </c>
      <c r="E21" s="13">
        <v>85115</v>
      </c>
      <c r="F21" s="13">
        <v>129450</v>
      </c>
      <c r="G21" s="13">
        <v>224417</v>
      </c>
      <c r="H21" s="13">
        <v>85494</v>
      </c>
      <c r="I21" s="13">
        <v>21626</v>
      </c>
      <c r="J21" s="13">
        <v>50159</v>
      </c>
      <c r="K21" s="11">
        <f t="shared" si="4"/>
        <v>950683</v>
      </c>
      <c r="L21" s="52"/>
    </row>
    <row r="22" spans="1:12" ht="17.25" customHeight="1">
      <c r="A22" s="12" t="s">
        <v>25</v>
      </c>
      <c r="B22" s="13">
        <v>81625</v>
      </c>
      <c r="C22" s="13">
        <v>80633</v>
      </c>
      <c r="D22" s="13">
        <v>92520</v>
      </c>
      <c r="E22" s="13">
        <v>59920</v>
      </c>
      <c r="F22" s="13">
        <v>95429</v>
      </c>
      <c r="G22" s="13">
        <v>197046</v>
      </c>
      <c r="H22" s="13">
        <v>63264</v>
      </c>
      <c r="I22" s="13">
        <v>12844</v>
      </c>
      <c r="J22" s="13">
        <v>35137</v>
      </c>
      <c r="K22" s="11">
        <f t="shared" si="4"/>
        <v>718418</v>
      </c>
      <c r="L22" s="52"/>
    </row>
    <row r="23" spans="1:11" ht="17.25" customHeight="1">
      <c r="A23" s="12" t="s">
        <v>26</v>
      </c>
      <c r="B23" s="13">
        <v>8204</v>
      </c>
      <c r="C23" s="13">
        <v>9440</v>
      </c>
      <c r="D23" s="13">
        <v>9454</v>
      </c>
      <c r="E23" s="13">
        <v>5917</v>
      </c>
      <c r="F23" s="13">
        <v>7767</v>
      </c>
      <c r="G23" s="13">
        <v>13761</v>
      </c>
      <c r="H23" s="13">
        <v>8299</v>
      </c>
      <c r="I23" s="13">
        <v>1697</v>
      </c>
      <c r="J23" s="13">
        <v>3051</v>
      </c>
      <c r="K23" s="11">
        <f t="shared" si="4"/>
        <v>67590</v>
      </c>
    </row>
    <row r="24" spans="1:11" ht="17.25" customHeight="1">
      <c r="A24" s="16" t="s">
        <v>27</v>
      </c>
      <c r="B24" s="13">
        <v>59485</v>
      </c>
      <c r="C24" s="13">
        <v>92932</v>
      </c>
      <c r="D24" s="13">
        <v>104760</v>
      </c>
      <c r="E24" s="13">
        <v>65091</v>
      </c>
      <c r="F24" s="13">
        <v>76107</v>
      </c>
      <c r="G24" s="13">
        <v>96264</v>
      </c>
      <c r="H24" s="13">
        <v>48041</v>
      </c>
      <c r="I24" s="13">
        <v>18854</v>
      </c>
      <c r="J24" s="13">
        <v>45011</v>
      </c>
      <c r="K24" s="11">
        <f t="shared" si="4"/>
        <v>606545</v>
      </c>
    </row>
    <row r="25" spans="1:12" ht="17.25" customHeight="1">
      <c r="A25" s="12" t="s">
        <v>28</v>
      </c>
      <c r="B25" s="13">
        <v>38070</v>
      </c>
      <c r="C25" s="13">
        <v>59476</v>
      </c>
      <c r="D25" s="13">
        <v>67046</v>
      </c>
      <c r="E25" s="13">
        <v>41658</v>
      </c>
      <c r="F25" s="13">
        <v>48708</v>
      </c>
      <c r="G25" s="13">
        <v>61609</v>
      </c>
      <c r="H25" s="13">
        <v>30746</v>
      </c>
      <c r="I25" s="13">
        <v>12067</v>
      </c>
      <c r="J25" s="13">
        <v>28807</v>
      </c>
      <c r="K25" s="11">
        <f t="shared" si="4"/>
        <v>388187</v>
      </c>
      <c r="L25" s="52"/>
    </row>
    <row r="26" spans="1:12" ht="17.25" customHeight="1">
      <c r="A26" s="12" t="s">
        <v>29</v>
      </c>
      <c r="B26" s="13">
        <v>21415</v>
      </c>
      <c r="C26" s="13">
        <v>33456</v>
      </c>
      <c r="D26" s="13">
        <v>37714</v>
      </c>
      <c r="E26" s="13">
        <v>23433</v>
      </c>
      <c r="F26" s="13">
        <v>27399</v>
      </c>
      <c r="G26" s="13">
        <v>34655</v>
      </c>
      <c r="H26" s="13">
        <v>17295</v>
      </c>
      <c r="I26" s="13">
        <v>6787</v>
      </c>
      <c r="J26" s="13">
        <v>16204</v>
      </c>
      <c r="K26" s="11">
        <f t="shared" si="4"/>
        <v>218358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8487</v>
      </c>
      <c r="I27" s="11">
        <v>0</v>
      </c>
      <c r="J27" s="11">
        <v>0</v>
      </c>
      <c r="K27" s="11">
        <f t="shared" si="4"/>
        <v>8487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6796.57</v>
      </c>
      <c r="I35" s="19">
        <v>0</v>
      </c>
      <c r="J35" s="19">
        <v>0</v>
      </c>
      <c r="K35" s="23">
        <f>SUM(B35:J35)</f>
        <v>6796.57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1681210.41</v>
      </c>
      <c r="C47" s="22">
        <f aca="true" t="shared" si="11" ref="C47:H47">+C48+C57</f>
        <v>2457100.3600000003</v>
      </c>
      <c r="D47" s="22">
        <f t="shared" si="11"/>
        <v>2857584.72</v>
      </c>
      <c r="E47" s="22">
        <f t="shared" si="11"/>
        <v>1624977.0799999998</v>
      </c>
      <c r="F47" s="22">
        <f t="shared" si="11"/>
        <v>2105111.6</v>
      </c>
      <c r="G47" s="22">
        <f t="shared" si="11"/>
        <v>3017844.9400000004</v>
      </c>
      <c r="H47" s="22">
        <f t="shared" si="11"/>
        <v>1627248.1</v>
      </c>
      <c r="I47" s="22">
        <f>+I48+I57</f>
        <v>616798.3099999999</v>
      </c>
      <c r="J47" s="22">
        <f>+J48+J57</f>
        <v>961581.77</v>
      </c>
      <c r="K47" s="22">
        <f>SUM(B47:J47)</f>
        <v>16949457.29</v>
      </c>
    </row>
    <row r="48" spans="1:11" ht="17.25" customHeight="1">
      <c r="A48" s="16" t="s">
        <v>115</v>
      </c>
      <c r="B48" s="23">
        <f>SUM(B49:B56)</f>
        <v>1663901.38</v>
      </c>
      <c r="C48" s="23">
        <f aca="true" t="shared" si="12" ref="C48:J48">SUM(C49:C56)</f>
        <v>2435149.68</v>
      </c>
      <c r="D48" s="23">
        <f t="shared" si="12"/>
        <v>2832352.49</v>
      </c>
      <c r="E48" s="23">
        <f t="shared" si="12"/>
        <v>1604089.16</v>
      </c>
      <c r="F48" s="23">
        <f t="shared" si="12"/>
        <v>2083295.46</v>
      </c>
      <c r="G48" s="23">
        <f t="shared" si="12"/>
        <v>2990276.5500000003</v>
      </c>
      <c r="H48" s="23">
        <f t="shared" si="12"/>
        <v>1608654.8</v>
      </c>
      <c r="I48" s="23">
        <f t="shared" si="12"/>
        <v>616798.3099999999</v>
      </c>
      <c r="J48" s="23">
        <f t="shared" si="12"/>
        <v>948672.48</v>
      </c>
      <c r="K48" s="23">
        <f aca="true" t="shared" si="13" ref="K48:K57">SUM(B48:J48)</f>
        <v>16783190.310000002</v>
      </c>
    </row>
    <row r="49" spans="1:11" ht="17.25" customHeight="1">
      <c r="A49" s="34" t="s">
        <v>46</v>
      </c>
      <c r="B49" s="23">
        <f aca="true" t="shared" si="14" ref="B49:H49">ROUND(B30*B7,2)</f>
        <v>1662905.52</v>
      </c>
      <c r="C49" s="23">
        <f t="shared" si="14"/>
        <v>2428033.48</v>
      </c>
      <c r="D49" s="23">
        <f t="shared" si="14"/>
        <v>2830266.58</v>
      </c>
      <c r="E49" s="23">
        <f t="shared" si="14"/>
        <v>1603251.76</v>
      </c>
      <c r="F49" s="23">
        <f t="shared" si="14"/>
        <v>2081593.05</v>
      </c>
      <c r="G49" s="23">
        <f t="shared" si="14"/>
        <v>2987801.79</v>
      </c>
      <c r="H49" s="23">
        <f t="shared" si="14"/>
        <v>1600874.25</v>
      </c>
      <c r="I49" s="23">
        <f>ROUND(I30*I7,2)</f>
        <v>615732.59</v>
      </c>
      <c r="J49" s="23">
        <f>ROUND(J30*J7,2)</f>
        <v>946455.44</v>
      </c>
      <c r="K49" s="23">
        <f t="shared" si="13"/>
        <v>16756914.459999999</v>
      </c>
    </row>
    <row r="50" spans="1:11" ht="17.25" customHeight="1">
      <c r="A50" s="34" t="s">
        <v>47</v>
      </c>
      <c r="B50" s="19">
        <v>0</v>
      </c>
      <c r="C50" s="23">
        <f>ROUND(C31*C7,2)</f>
        <v>5397.06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5397.06</v>
      </c>
    </row>
    <row r="51" spans="1:11" ht="17.25" customHeight="1">
      <c r="A51" s="68" t="s">
        <v>108</v>
      </c>
      <c r="B51" s="69">
        <f aca="true" t="shared" si="15" ref="B51:H51">ROUND(B32*B7,2)</f>
        <v>-3095.82</v>
      </c>
      <c r="C51" s="69">
        <f t="shared" si="15"/>
        <v>-4054.58</v>
      </c>
      <c r="D51" s="69">
        <f t="shared" si="15"/>
        <v>-4274.17</v>
      </c>
      <c r="E51" s="69">
        <f t="shared" si="15"/>
        <v>-2608</v>
      </c>
      <c r="F51" s="69">
        <f t="shared" si="15"/>
        <v>-3579.11</v>
      </c>
      <c r="G51" s="69">
        <f t="shared" si="15"/>
        <v>-4955.32</v>
      </c>
      <c r="H51" s="69">
        <f t="shared" si="15"/>
        <v>-2731.06</v>
      </c>
      <c r="I51" s="19">
        <v>0</v>
      </c>
      <c r="J51" s="19">
        <v>0</v>
      </c>
      <c r="K51" s="69">
        <f>SUM(B51:J51)</f>
        <v>-25298.06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6796.57</v>
      </c>
      <c r="I53" s="31">
        <f>+I35</f>
        <v>0</v>
      </c>
      <c r="J53" s="31">
        <f>+J35</f>
        <v>0</v>
      </c>
      <c r="K53" s="23">
        <f t="shared" si="13"/>
        <v>6796.57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30953.419999999984</v>
      </c>
      <c r="C61" s="35">
        <f t="shared" si="16"/>
        <v>-236707.61000000002</v>
      </c>
      <c r="D61" s="35">
        <f t="shared" si="16"/>
        <v>-255690.97999999998</v>
      </c>
      <c r="E61" s="35">
        <f t="shared" si="16"/>
        <v>-396435.77999999997</v>
      </c>
      <c r="F61" s="35">
        <f t="shared" si="16"/>
        <v>-405563.25000000006</v>
      </c>
      <c r="G61" s="35">
        <f t="shared" si="16"/>
        <v>-387407.95999999996</v>
      </c>
      <c r="H61" s="35">
        <f t="shared" si="16"/>
        <v>-193933.47</v>
      </c>
      <c r="I61" s="35">
        <f t="shared" si="16"/>
        <v>-91874.73</v>
      </c>
      <c r="J61" s="35">
        <f t="shared" si="16"/>
        <v>-87712.51000000001</v>
      </c>
      <c r="K61" s="35">
        <f>SUM(B61:J61)</f>
        <v>-2024372.8699999999</v>
      </c>
    </row>
    <row r="62" spans="1:11" ht="18.75" customHeight="1">
      <c r="A62" s="16" t="s">
        <v>77</v>
      </c>
      <c r="B62" s="35">
        <f aca="true" t="shared" si="17" ref="B62:J62">B63+B64+B65+B66+B67+B68</f>
        <v>-369055.52</v>
      </c>
      <c r="C62" s="35">
        <f t="shared" si="17"/>
        <v>-216111.7</v>
      </c>
      <c r="D62" s="35">
        <f t="shared" si="17"/>
        <v>-235249.52</v>
      </c>
      <c r="E62" s="35">
        <f t="shared" si="17"/>
        <v>-369370.47</v>
      </c>
      <c r="F62" s="35">
        <f t="shared" si="17"/>
        <v>-396805.79000000004</v>
      </c>
      <c r="G62" s="35">
        <f t="shared" si="17"/>
        <v>-358963.11</v>
      </c>
      <c r="H62" s="35">
        <f t="shared" si="17"/>
        <v>-180011</v>
      </c>
      <c r="I62" s="35">
        <f t="shared" si="17"/>
        <v>-32088</v>
      </c>
      <c r="J62" s="35">
        <f t="shared" si="17"/>
        <v>-60410</v>
      </c>
      <c r="K62" s="35">
        <f aca="true" t="shared" si="18" ref="K62:K98">SUM(B62:J62)</f>
        <v>-2218065.11</v>
      </c>
    </row>
    <row r="63" spans="1:11" ht="18.75" customHeight="1">
      <c r="A63" s="12" t="s">
        <v>78</v>
      </c>
      <c r="B63" s="35">
        <f>-ROUND(B9*$D$3,2)</f>
        <v>-146636</v>
      </c>
      <c r="C63" s="35">
        <f aca="true" t="shared" si="19" ref="C63:J63">-ROUND(C9*$D$3,2)</f>
        <v>-209776</v>
      </c>
      <c r="D63" s="35">
        <f t="shared" si="19"/>
        <v>-175976.5</v>
      </c>
      <c r="E63" s="35">
        <f t="shared" si="19"/>
        <v>-135884</v>
      </c>
      <c r="F63" s="35">
        <f t="shared" si="19"/>
        <v>-148564.5</v>
      </c>
      <c r="G63" s="35">
        <f t="shared" si="19"/>
        <v>-196378</v>
      </c>
      <c r="H63" s="35">
        <f t="shared" si="19"/>
        <v>-179956</v>
      </c>
      <c r="I63" s="35">
        <f t="shared" si="19"/>
        <v>-32088</v>
      </c>
      <c r="J63" s="35">
        <f t="shared" si="19"/>
        <v>-60410</v>
      </c>
      <c r="K63" s="35">
        <f t="shared" si="18"/>
        <v>-1285669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-2138.5</v>
      </c>
      <c r="C65" s="35">
        <v>-206.5</v>
      </c>
      <c r="D65" s="35">
        <v>-574</v>
      </c>
      <c r="E65" s="35">
        <v>-3213</v>
      </c>
      <c r="F65" s="35">
        <v>-1449</v>
      </c>
      <c r="G65" s="35">
        <v>-822.5</v>
      </c>
      <c r="H65" s="19">
        <v>0</v>
      </c>
      <c r="I65" s="19">
        <v>0</v>
      </c>
      <c r="J65" s="19">
        <v>0</v>
      </c>
      <c r="K65" s="35">
        <f t="shared" si="18"/>
        <v>-8403.5</v>
      </c>
    </row>
    <row r="66" spans="1:11" ht="18.75" customHeight="1">
      <c r="A66" s="12" t="s">
        <v>109</v>
      </c>
      <c r="B66" s="35">
        <v>-2859.5</v>
      </c>
      <c r="C66" s="35">
        <v>-490</v>
      </c>
      <c r="D66" s="35">
        <v>-784</v>
      </c>
      <c r="E66" s="35">
        <v>-1421</v>
      </c>
      <c r="F66" s="35">
        <v>-955.5</v>
      </c>
      <c r="G66" s="35">
        <v>-931</v>
      </c>
      <c r="H66" s="19">
        <v>0</v>
      </c>
      <c r="I66" s="19">
        <v>0</v>
      </c>
      <c r="J66" s="19">
        <v>0</v>
      </c>
      <c r="K66" s="35">
        <f t="shared" si="18"/>
        <v>-7441</v>
      </c>
    </row>
    <row r="67" spans="1:11" ht="18.75" customHeight="1">
      <c r="A67" s="12" t="s">
        <v>55</v>
      </c>
      <c r="B67" s="47">
        <v>-217331.52</v>
      </c>
      <c r="C67" s="47">
        <v>-5639.2</v>
      </c>
      <c r="D67" s="47">
        <v>-57915.02</v>
      </c>
      <c r="E67" s="47">
        <v>-228852.47</v>
      </c>
      <c r="F67" s="47">
        <v>-245836.79</v>
      </c>
      <c r="G67" s="47">
        <v>-160831.61</v>
      </c>
      <c r="H67" s="47">
        <v>-55</v>
      </c>
      <c r="I67" s="19">
        <v>0</v>
      </c>
      <c r="J67" s="19">
        <v>0</v>
      </c>
      <c r="K67" s="35">
        <f t="shared" si="18"/>
        <v>-916461.61</v>
      </c>
    </row>
    <row r="68" spans="1:11" ht="18.75" customHeight="1">
      <c r="A68" s="12" t="s">
        <v>56</v>
      </c>
      <c r="B68" s="19">
        <v>-90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-27065.309999999998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-59786.729999999996</v>
      </c>
      <c r="J69" s="35">
        <f t="shared" si="20"/>
        <v>-27302.510000000002</v>
      </c>
      <c r="K69" s="35">
        <f t="shared" si="18"/>
        <v>-230707.93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-13487.31</v>
      </c>
      <c r="F93" s="19">
        <v>0</v>
      </c>
      <c r="G93" s="19">
        <v>0</v>
      </c>
      <c r="H93" s="19">
        <v>0</v>
      </c>
      <c r="I93" s="48">
        <v>-7771.66</v>
      </c>
      <c r="J93" s="48">
        <v>-17212.31</v>
      </c>
      <c r="K93" s="48">
        <f t="shared" si="18"/>
        <v>-38471.28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48">
        <v>414118</v>
      </c>
      <c r="C98" s="19">
        <v>0</v>
      </c>
      <c r="D98" s="19">
        <v>0</v>
      </c>
      <c r="E98" s="19">
        <v>0</v>
      </c>
      <c r="F98" s="48">
        <v>10282.17</v>
      </c>
      <c r="G98" s="19">
        <v>0</v>
      </c>
      <c r="H98" s="19">
        <v>0</v>
      </c>
      <c r="I98" s="19">
        <v>0</v>
      </c>
      <c r="J98" s="19">
        <v>0</v>
      </c>
      <c r="K98" s="48">
        <f t="shared" si="18"/>
        <v>424400.17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1712163.8299999998</v>
      </c>
      <c r="C101" s="24">
        <f t="shared" si="21"/>
        <v>2220392.75</v>
      </c>
      <c r="D101" s="24">
        <f t="shared" si="21"/>
        <v>2601893.74</v>
      </c>
      <c r="E101" s="24">
        <f t="shared" si="21"/>
        <v>1228541.2999999998</v>
      </c>
      <c r="F101" s="24">
        <f t="shared" si="21"/>
        <v>1699548.3499999999</v>
      </c>
      <c r="G101" s="24">
        <f t="shared" si="21"/>
        <v>2630436.9800000004</v>
      </c>
      <c r="H101" s="24">
        <f t="shared" si="21"/>
        <v>1433314.6300000001</v>
      </c>
      <c r="I101" s="24">
        <f>+I102+I103</f>
        <v>524923.58</v>
      </c>
      <c r="J101" s="24">
        <f>+J102+J103</f>
        <v>873869.26</v>
      </c>
      <c r="K101" s="48">
        <f>SUM(B101:J101)</f>
        <v>14925084.420000002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1694854.7999999998</v>
      </c>
      <c r="C102" s="24">
        <f t="shared" si="22"/>
        <v>2198442.07</v>
      </c>
      <c r="D102" s="24">
        <f t="shared" si="22"/>
        <v>2576661.5100000002</v>
      </c>
      <c r="E102" s="24">
        <f t="shared" si="22"/>
        <v>1207653.38</v>
      </c>
      <c r="F102" s="24">
        <f t="shared" si="22"/>
        <v>1677732.21</v>
      </c>
      <c r="G102" s="24">
        <f t="shared" si="22"/>
        <v>2602868.5900000003</v>
      </c>
      <c r="H102" s="24">
        <f t="shared" si="22"/>
        <v>1414721.33</v>
      </c>
      <c r="I102" s="24">
        <f t="shared" si="22"/>
        <v>524923.58</v>
      </c>
      <c r="J102" s="24">
        <f t="shared" si="22"/>
        <v>860959.97</v>
      </c>
      <c r="K102" s="48">
        <f>SUM(B102:J102)</f>
        <v>14758817.44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14925084.469999999</v>
      </c>
      <c r="L109" s="54"/>
    </row>
    <row r="110" spans="1:11" ht="18.75" customHeight="1">
      <c r="A110" s="26" t="s">
        <v>73</v>
      </c>
      <c r="B110" s="27">
        <v>163422.24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163422.24</v>
      </c>
    </row>
    <row r="111" spans="1:11" ht="18.75" customHeight="1">
      <c r="A111" s="26" t="s">
        <v>74</v>
      </c>
      <c r="B111" s="27">
        <v>1548741.6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1548741.6</v>
      </c>
    </row>
    <row r="112" spans="1:11" ht="18.75" customHeight="1">
      <c r="A112" s="26" t="s">
        <v>75</v>
      </c>
      <c r="B112" s="40">
        <v>0</v>
      </c>
      <c r="C112" s="27">
        <f>+C101</f>
        <v>2220392.75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2220392.75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2601893.74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2601893.74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1228541.2999999998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1228541.2999999998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374412.35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374412.35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682023.4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682023.4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73178.18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73178.18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569934.43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569934.43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787705.14</v>
      </c>
      <c r="H119" s="40">
        <v>0</v>
      </c>
      <c r="I119" s="40">
        <v>0</v>
      </c>
      <c r="J119" s="40">
        <v>0</v>
      </c>
      <c r="K119" s="41">
        <f t="shared" si="24"/>
        <v>787705.14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60542.39</v>
      </c>
      <c r="H120" s="40">
        <v>0</v>
      </c>
      <c r="I120" s="40">
        <v>0</v>
      </c>
      <c r="J120" s="40">
        <v>0</v>
      </c>
      <c r="K120" s="41">
        <f t="shared" si="24"/>
        <v>60542.39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411741.56</v>
      </c>
      <c r="H121" s="40">
        <v>0</v>
      </c>
      <c r="I121" s="40">
        <v>0</v>
      </c>
      <c r="J121" s="40">
        <v>0</v>
      </c>
      <c r="K121" s="41">
        <f t="shared" si="24"/>
        <v>411741.56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383435.8</v>
      </c>
      <c r="H122" s="40">
        <v>0</v>
      </c>
      <c r="I122" s="40">
        <v>0</v>
      </c>
      <c r="J122" s="40">
        <v>0</v>
      </c>
      <c r="K122" s="41">
        <f t="shared" si="24"/>
        <v>383435.8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987012.11</v>
      </c>
      <c r="H123" s="40">
        <v>0</v>
      </c>
      <c r="I123" s="40">
        <v>0</v>
      </c>
      <c r="J123" s="40">
        <v>0</v>
      </c>
      <c r="K123" s="41">
        <f t="shared" si="24"/>
        <v>987012.11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541316.46</v>
      </c>
      <c r="I124" s="40">
        <v>0</v>
      </c>
      <c r="J124" s="40">
        <v>0</v>
      </c>
      <c r="K124" s="41">
        <f t="shared" si="24"/>
        <v>541316.46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891998.18</v>
      </c>
      <c r="I125" s="40">
        <v>0</v>
      </c>
      <c r="J125" s="40">
        <v>0</v>
      </c>
      <c r="K125" s="41">
        <f t="shared" si="24"/>
        <v>891998.18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524923.58</v>
      </c>
      <c r="J126" s="40">
        <v>0</v>
      </c>
      <c r="K126" s="41">
        <f t="shared" si="24"/>
        <v>524923.58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873869.26</v>
      </c>
      <c r="K127" s="44">
        <f t="shared" si="24"/>
        <v>873869.26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2015-10-26T17:24:54Z</dcterms:modified>
  <cp:category/>
  <cp:version/>
  <cp:contentType/>
  <cp:contentStatus/>
</cp:coreProperties>
</file>