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<sst xmlns="http://schemas.openxmlformats.org/spreadsheetml/2006/main" count="131" uniqueCount="131">
  <si>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</si>
  <si>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</si>
  <si>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</si>
  <si>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</si>
  <si>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</si>
  <si>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</si>
  <si>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</si>
  <si>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</si>
  <si>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</si>
  <si>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</si>
  <si>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</si>
  <si>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</si>
  <si>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</si>
  <si>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</si>
  <si>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</si>
  <si>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</si>
  <si>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</si>
  <si>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</si>
  <si>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</si>
  <si>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</si>
  <si>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</si>
  <si>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</si>
  <si>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</si>
  <si>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</si>
  <si>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</si>
  <si>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</si>
  <si>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</si>
  <si>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</si>
  <si>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</si>
  <si>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</si>
  <si>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</si>
  <si>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</si>
  <si>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</si>
  <si>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</si>
  <si>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</si>
  <si>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</si>
  <si>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</si>
  <si>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</si>
  <si>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</si>
  <si>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</si>
  <si>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</si>
  <si>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</si>
  <si>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</si>
  <si>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</si>
  <si>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</si>
  <si>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</si>
  <si>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</si>
  <si>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</si>
  <si>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</si>
  <si>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</si>
  <si>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</si>
  <si>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</si>
  <si>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</si>
  <si>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</si>
  <si>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</si>
  <si>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</si>
  <si>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</si>
  <si>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</si>
  <si>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</si>
  <si>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</si>
  <si>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</si>
  <si>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</si>
  <si>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</si>
  <si>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</si>
  <si>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</si>
  <si>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</si>
  <si>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</si>
  <si>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</si>
  <si>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</si>
  <si>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</si>
  <si>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</si>
  <si>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</si>
  <si>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</si>
  <si>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</si>
  <si>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</si>
  <si>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</si>
  <si>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</si>
  <si>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</si>
  <si>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</si>
  <si>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</si>
  <si>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</si>
  <si>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</si>
  <si>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</si>
  <si>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</si>
  <si>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</si>
  <si>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</si>
  <si>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</si>
  <si>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</si>
  <si>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</si>
  <si>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</si>
  <si>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</si>
  <si>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</si>
  <si>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</si>
  <si>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</si>
  <si>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</si>
  <si>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</si>
  <si>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</si>
  <si>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</si>
  <si>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</si>
  <si>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</si>
  <si>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</si>
  <si>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</si>
  <si>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</si>
  <si>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</si>
  <si>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</si>
  <si>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</si>
  <si>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</si>
  <si>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</si>
  <si>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</si>
  <si>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</si>
  <si>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</si>
  <si>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</si>
  <si>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</si>
  <si>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</si>
  <si>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</si>
  <si>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</si>
  <si>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</si>
  <si>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</si>
  <si>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</si>
  <si>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</si>
  <si>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</si>
  <si>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</si>
  <si>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</si>
  <si>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</si>
  <si>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</si>
  <si>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</si>
  <si>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</si>
  <si>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</si>
  <si>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</si>
  <si>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</si>
  <si>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18/10/15 - VENCIMENTO 23/10/15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</si>
</sst>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177321</v>
      </c>
      <c r="C7" s="9">
        <f t="shared" si="0"/>
        <v>234130</v>
      </c>
      <c r="D7" s="9">
        <f t="shared" si="0"/>
        <v>262152</v>
      </c>
      <c r="E7" s="9">
        <f t="shared" si="0"/>
        <v>144094</v>
      </c>
      <c r="F7" s="9">
        <f t="shared" si="0"/>
        <v>239053</v>
      </c>
      <c r="G7" s="9">
        <f t="shared" si="0"/>
        <v>391760</v>
      </c>
      <c r="H7" s="9">
        <f t="shared" si="0"/>
        <v>141323</v>
      </c>
      <c r="I7" s="9">
        <f t="shared" si="0"/>
        <v>27499</v>
      </c>
      <c r="J7" s="9">
        <f t="shared" si="0"/>
        <v>110601</v>
      </c>
      <c r="K7" s="9">
        <f t="shared" si="0"/>
        <v>1727933</v>
      </c>
      <c r="L7" s="52"/>
    </row>
    <row r="8" spans="1:11" ht="17.25" customHeight="1">
      <c r="A8" s="10" t="s">
        <v>101</v>
      </c>
      <c r="B8" s="11">
        <f>B9+B12+B16</f>
        <v>105375</v>
      </c>
      <c r="C8" s="11">
        <f aca="true" t="shared" si="1" ref="C8:J8">C9+C12+C16</f>
        <v>146199</v>
      </c>
      <c r="D8" s="11">
        <f t="shared" si="1"/>
        <v>153164</v>
      </c>
      <c r="E8" s="11">
        <f t="shared" si="1"/>
        <v>87891</v>
      </c>
      <c r="F8" s="11">
        <f t="shared" si="1"/>
        <v>134944</v>
      </c>
      <c r="G8" s="11">
        <f t="shared" si="1"/>
        <v>219562</v>
      </c>
      <c r="H8" s="11">
        <f t="shared" si="1"/>
        <v>89715</v>
      </c>
      <c r="I8" s="11">
        <f t="shared" si="1"/>
        <v>15208</v>
      </c>
      <c r="J8" s="11">
        <f t="shared" si="1"/>
        <v>65364</v>
      </c>
      <c r="K8" s="11">
        <f>SUM(B8:J8)</f>
        <v>1017422</v>
      </c>
    </row>
    <row r="9" spans="1:11" ht="17.25" customHeight="1">
      <c r="A9" s="15" t="s">
        <v>17</v>
      </c>
      <c r="B9" s="13">
        <f>+B10+B11</f>
        <v>16988</v>
      </c>
      <c r="C9" s="13">
        <f aca="true" t="shared" si="2" ref="C9:J9">+C10+C11</f>
        <v>27302</v>
      </c>
      <c r="D9" s="13">
        <f t="shared" si="2"/>
        <v>26371</v>
      </c>
      <c r="E9" s="13">
        <f t="shared" si="2"/>
        <v>15758</v>
      </c>
      <c r="F9" s="13">
        <f t="shared" si="2"/>
        <v>19837</v>
      </c>
      <c r="G9" s="13">
        <f t="shared" si="2"/>
        <v>25982</v>
      </c>
      <c r="H9" s="13">
        <f t="shared" si="2"/>
        <v>16612</v>
      </c>
      <c r="I9" s="13">
        <f t="shared" si="2"/>
        <v>3232</v>
      </c>
      <c r="J9" s="13">
        <f t="shared" si="2"/>
        <v>10705</v>
      </c>
      <c r="K9" s="11">
        <f>SUM(B9:J9)</f>
        <v>162787</v>
      </c>
    </row>
    <row r="10" spans="1:11" ht="17.25" customHeight="1">
      <c r="A10" s="29" t="s">
        <v>18</v>
      </c>
      <c r="B10" s="13">
        <v>16988</v>
      </c>
      <c r="C10" s="13">
        <v>27302</v>
      </c>
      <c r="D10" s="13">
        <v>26371</v>
      </c>
      <c r="E10" s="13">
        <v>15758</v>
      </c>
      <c r="F10" s="13">
        <v>19837</v>
      </c>
      <c r="G10" s="13">
        <v>25982</v>
      </c>
      <c r="H10" s="13">
        <v>16612</v>
      </c>
      <c r="I10" s="13">
        <v>3232</v>
      </c>
      <c r="J10" s="13">
        <v>10705</v>
      </c>
      <c r="K10" s="11">
        <f>SUM(B10:J10)</f>
        <v>162787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65636</v>
      </c>
      <c r="C12" s="17">
        <f t="shared" si="3"/>
        <v>89192</v>
      </c>
      <c r="D12" s="17">
        <f t="shared" si="3"/>
        <v>96231</v>
      </c>
      <c r="E12" s="17">
        <f t="shared" si="3"/>
        <v>55680</v>
      </c>
      <c r="F12" s="17">
        <f t="shared" si="3"/>
        <v>86843</v>
      </c>
      <c r="G12" s="17">
        <f t="shared" si="3"/>
        <v>150548</v>
      </c>
      <c r="H12" s="17">
        <f t="shared" si="3"/>
        <v>57610</v>
      </c>
      <c r="I12" s="17">
        <f t="shared" si="3"/>
        <v>9031</v>
      </c>
      <c r="J12" s="17">
        <f t="shared" si="3"/>
        <v>40897</v>
      </c>
      <c r="K12" s="11">
        <f aca="true" t="shared" si="4" ref="K12:K27">SUM(B12:J12)</f>
        <v>651668</v>
      </c>
    </row>
    <row r="13" spans="1:13" ht="17.25" customHeight="1">
      <c r="A13" s="14" t="s">
        <v>20</v>
      </c>
      <c r="B13" s="13">
        <v>30665</v>
      </c>
      <c r="C13" s="13">
        <v>44318</v>
      </c>
      <c r="D13" s="13">
        <v>47686</v>
      </c>
      <c r="E13" s="13">
        <v>27826</v>
      </c>
      <c r="F13" s="13">
        <v>39768</v>
      </c>
      <c r="G13" s="13">
        <v>64660</v>
      </c>
      <c r="H13" s="13">
        <v>23922</v>
      </c>
      <c r="I13" s="13">
        <v>4946</v>
      </c>
      <c r="J13" s="13">
        <v>20717</v>
      </c>
      <c r="K13" s="11">
        <f t="shared" si="4"/>
        <v>304508</v>
      </c>
      <c r="L13" s="52"/>
      <c r="M13" s="53"/>
    </row>
    <row r="14" spans="1:12" ht="17.25" customHeight="1">
      <c r="A14" s="14" t="s">
        <v>21</v>
      </c>
      <c r="B14" s="13">
        <v>32267</v>
      </c>
      <c r="C14" s="13">
        <v>40863</v>
      </c>
      <c r="D14" s="13">
        <v>45025</v>
      </c>
      <c r="E14" s="13">
        <v>25473</v>
      </c>
      <c r="F14" s="13">
        <v>43972</v>
      </c>
      <c r="G14" s="13">
        <v>81292</v>
      </c>
      <c r="H14" s="13">
        <v>30165</v>
      </c>
      <c r="I14" s="13">
        <v>3690</v>
      </c>
      <c r="J14" s="13">
        <v>18924</v>
      </c>
      <c r="K14" s="11">
        <f t="shared" si="4"/>
        <v>321671</v>
      </c>
      <c r="L14" s="52"/>
    </row>
    <row r="15" spans="1:11" ht="17.25" customHeight="1">
      <c r="A15" s="14" t="s">
        <v>22</v>
      </c>
      <c r="B15" s="13">
        <v>2704</v>
      </c>
      <c r="C15" s="13">
        <v>4011</v>
      </c>
      <c r="D15" s="13">
        <v>3520</v>
      </c>
      <c r="E15" s="13">
        <v>2381</v>
      </c>
      <c r="F15" s="13">
        <v>3103</v>
      </c>
      <c r="G15" s="13">
        <v>4596</v>
      </c>
      <c r="H15" s="13">
        <v>3523</v>
      </c>
      <c r="I15" s="13">
        <v>395</v>
      </c>
      <c r="J15" s="13">
        <v>1256</v>
      </c>
      <c r="K15" s="11">
        <f t="shared" si="4"/>
        <v>25489</v>
      </c>
    </row>
    <row r="16" spans="1:11" ht="17.25" customHeight="1">
      <c r="A16" s="15" t="s">
        <v>97</v>
      </c>
      <c r="B16" s="13">
        <f>B17+B18+B19</f>
        <v>22751</v>
      </c>
      <c r="C16" s="13">
        <f aca="true" t="shared" si="5" ref="C16:J16">C17+C18+C19</f>
        <v>29705</v>
      </c>
      <c r="D16" s="13">
        <f t="shared" si="5"/>
        <v>30562</v>
      </c>
      <c r="E16" s="13">
        <f t="shared" si="5"/>
        <v>16453</v>
      </c>
      <c r="F16" s="13">
        <f t="shared" si="5"/>
        <v>28264</v>
      </c>
      <c r="G16" s="13">
        <f t="shared" si="5"/>
        <v>43032</v>
      </c>
      <c r="H16" s="13">
        <f t="shared" si="5"/>
        <v>15493</v>
      </c>
      <c r="I16" s="13">
        <f t="shared" si="5"/>
        <v>2945</v>
      </c>
      <c r="J16" s="13">
        <f t="shared" si="5"/>
        <v>13762</v>
      </c>
      <c r="K16" s="11">
        <f t="shared" si="4"/>
        <v>202967</v>
      </c>
    </row>
    <row r="17" spans="1:11" ht="17.25" customHeight="1">
      <c r="A17" s="14" t="s">
        <v>98</v>
      </c>
      <c r="B17" s="13">
        <v>3902</v>
      </c>
      <c r="C17" s="13">
        <v>5127</v>
      </c>
      <c r="D17" s="13">
        <v>5476</v>
      </c>
      <c r="E17" s="13">
        <v>3105</v>
      </c>
      <c r="F17" s="13">
        <v>5423</v>
      </c>
      <c r="G17" s="13">
        <v>8452</v>
      </c>
      <c r="H17" s="13">
        <v>3147</v>
      </c>
      <c r="I17" s="13">
        <v>612</v>
      </c>
      <c r="J17" s="13">
        <v>2331</v>
      </c>
      <c r="K17" s="11">
        <f t="shared" si="4"/>
        <v>37575</v>
      </c>
    </row>
    <row r="18" spans="1:11" ht="17.25" customHeight="1">
      <c r="A18" s="14" t="s">
        <v>99</v>
      </c>
      <c r="B18" s="13">
        <v>1248</v>
      </c>
      <c r="C18" s="13">
        <v>1447</v>
      </c>
      <c r="D18" s="13">
        <v>1966</v>
      </c>
      <c r="E18" s="13">
        <v>1142</v>
      </c>
      <c r="F18" s="13">
        <v>2249</v>
      </c>
      <c r="G18" s="13">
        <v>4539</v>
      </c>
      <c r="H18" s="13">
        <v>1032</v>
      </c>
      <c r="I18" s="13">
        <v>170</v>
      </c>
      <c r="J18" s="13">
        <v>1020</v>
      </c>
      <c r="K18" s="11">
        <f t="shared" si="4"/>
        <v>14813</v>
      </c>
    </row>
    <row r="19" spans="1:11" ht="17.25" customHeight="1">
      <c r="A19" s="14" t="s">
        <v>100</v>
      </c>
      <c r="B19" s="13">
        <v>17601</v>
      </c>
      <c r="C19" s="13">
        <v>23131</v>
      </c>
      <c r="D19" s="13">
        <v>23120</v>
      </c>
      <c r="E19" s="13">
        <v>12206</v>
      </c>
      <c r="F19" s="13">
        <v>20592</v>
      </c>
      <c r="G19" s="13">
        <v>30041</v>
      </c>
      <c r="H19" s="13">
        <v>11314</v>
      </c>
      <c r="I19" s="13">
        <v>2163</v>
      </c>
      <c r="J19" s="13">
        <v>10411</v>
      </c>
      <c r="K19" s="11">
        <f t="shared" si="4"/>
        <v>150579</v>
      </c>
    </row>
    <row r="20" spans="1:11" ht="17.25" customHeight="1">
      <c r="A20" s="16" t="s">
        <v>23</v>
      </c>
      <c r="B20" s="11">
        <f>+B21+B22+B23</f>
        <v>51067</v>
      </c>
      <c r="C20" s="11">
        <f aca="true" t="shared" si="6" ref="C20:J20">+C21+C22+C23</f>
        <v>56491</v>
      </c>
      <c r="D20" s="11">
        <f t="shared" si="6"/>
        <v>71461</v>
      </c>
      <c r="E20" s="11">
        <f t="shared" si="6"/>
        <v>36644</v>
      </c>
      <c r="F20" s="11">
        <f t="shared" si="6"/>
        <v>77248</v>
      </c>
      <c r="G20" s="11">
        <f t="shared" si="6"/>
        <v>139176</v>
      </c>
      <c r="H20" s="11">
        <f t="shared" si="6"/>
        <v>37415</v>
      </c>
      <c r="I20" s="11">
        <f t="shared" si="6"/>
        <v>7033</v>
      </c>
      <c r="J20" s="11">
        <f t="shared" si="6"/>
        <v>27310</v>
      </c>
      <c r="K20" s="11">
        <f t="shared" si="4"/>
        <v>503845</v>
      </c>
    </row>
    <row r="21" spans="1:12" ht="17.25" customHeight="1">
      <c r="A21" s="12" t="s">
        <v>24</v>
      </c>
      <c r="B21" s="13">
        <v>27577</v>
      </c>
      <c r="C21" s="13">
        <v>33309</v>
      </c>
      <c r="D21" s="13">
        <v>41985</v>
      </c>
      <c r="E21" s="13">
        <v>22024</v>
      </c>
      <c r="F21" s="13">
        <v>42034</v>
      </c>
      <c r="G21" s="13">
        <v>67975</v>
      </c>
      <c r="H21" s="13">
        <v>20515</v>
      </c>
      <c r="I21" s="13">
        <v>4558</v>
      </c>
      <c r="J21" s="13">
        <v>15733</v>
      </c>
      <c r="K21" s="11">
        <f t="shared" si="4"/>
        <v>275710</v>
      </c>
      <c r="L21" s="52"/>
    </row>
    <row r="22" spans="1:12" ht="17.25" customHeight="1">
      <c r="A22" s="12" t="s">
        <v>25</v>
      </c>
      <c r="B22" s="13">
        <v>22089</v>
      </c>
      <c r="C22" s="13">
        <v>21489</v>
      </c>
      <c r="D22" s="13">
        <v>27697</v>
      </c>
      <c r="E22" s="13">
        <v>13686</v>
      </c>
      <c r="F22" s="13">
        <v>33613</v>
      </c>
      <c r="G22" s="13">
        <v>68463</v>
      </c>
      <c r="H22" s="13">
        <v>15696</v>
      </c>
      <c r="I22" s="13">
        <v>2291</v>
      </c>
      <c r="J22" s="13">
        <v>11040</v>
      </c>
      <c r="K22" s="11">
        <f t="shared" si="4"/>
        <v>216064</v>
      </c>
      <c r="L22" s="52"/>
    </row>
    <row r="23" spans="1:11" ht="17.25" customHeight="1">
      <c r="A23" s="12" t="s">
        <v>26</v>
      </c>
      <c r="B23" s="13">
        <v>1401</v>
      </c>
      <c r="C23" s="13">
        <v>1693</v>
      </c>
      <c r="D23" s="13">
        <v>1779</v>
      </c>
      <c r="E23" s="13">
        <v>934</v>
      </c>
      <c r="F23" s="13">
        <v>1601</v>
      </c>
      <c r="G23" s="13">
        <v>2738</v>
      </c>
      <c r="H23" s="13">
        <v>1204</v>
      </c>
      <c r="I23" s="13">
        <v>184</v>
      </c>
      <c r="J23" s="13">
        <v>537</v>
      </c>
      <c r="K23" s="11">
        <f t="shared" si="4"/>
        <v>12071</v>
      </c>
    </row>
    <row r="24" spans="1:11" ht="17.25" customHeight="1">
      <c r="A24" s="16" t="s">
        <v>27</v>
      </c>
      <c r="B24" s="13">
        <v>20879</v>
      </c>
      <c r="C24" s="13">
        <v>31440</v>
      </c>
      <c r="D24" s="13">
        <v>37527</v>
      </c>
      <c r="E24" s="13">
        <v>19559</v>
      </c>
      <c r="F24" s="13">
        <v>26861</v>
      </c>
      <c r="G24" s="13">
        <v>33022</v>
      </c>
      <c r="H24" s="13">
        <v>12250</v>
      </c>
      <c r="I24" s="13">
        <v>5258</v>
      </c>
      <c r="J24" s="13">
        <v>17927</v>
      </c>
      <c r="K24" s="11">
        <f t="shared" si="4"/>
        <v>204723</v>
      </c>
    </row>
    <row r="25" spans="1:12" ht="17.25" customHeight="1">
      <c r="A25" s="12" t="s">
        <v>28</v>
      </c>
      <c r="B25" s="13">
        <v>13363</v>
      </c>
      <c r="C25" s="13">
        <v>20122</v>
      </c>
      <c r="D25" s="13">
        <v>24017</v>
      </c>
      <c r="E25" s="13">
        <v>12518</v>
      </c>
      <c r="F25" s="13">
        <v>17191</v>
      </c>
      <c r="G25" s="13">
        <v>21134</v>
      </c>
      <c r="H25" s="13">
        <v>7840</v>
      </c>
      <c r="I25" s="13">
        <v>3365</v>
      </c>
      <c r="J25" s="13">
        <v>11473</v>
      </c>
      <c r="K25" s="11">
        <f t="shared" si="4"/>
        <v>131023</v>
      </c>
      <c r="L25" s="52"/>
    </row>
    <row r="26" spans="1:12" ht="17.25" customHeight="1">
      <c r="A26" s="12" t="s">
        <v>29</v>
      </c>
      <c r="B26" s="13">
        <v>7516</v>
      </c>
      <c r="C26" s="13">
        <v>11318</v>
      </c>
      <c r="D26" s="13">
        <v>13510</v>
      </c>
      <c r="E26" s="13">
        <v>7041</v>
      </c>
      <c r="F26" s="13">
        <v>9670</v>
      </c>
      <c r="G26" s="13">
        <v>11888</v>
      </c>
      <c r="H26" s="13">
        <v>4410</v>
      </c>
      <c r="I26" s="13">
        <v>1893</v>
      </c>
      <c r="J26" s="13">
        <v>6454</v>
      </c>
      <c r="K26" s="11">
        <f t="shared" si="4"/>
        <v>73700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1943</v>
      </c>
      <c r="I27" s="11">
        <v>0</v>
      </c>
      <c r="J27" s="11">
        <v>0</v>
      </c>
      <c r="K27" s="11">
        <f t="shared" si="4"/>
        <v>1943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24441.81</v>
      </c>
      <c r="I35" s="19">
        <v>0</v>
      </c>
      <c r="J35" s="19">
        <v>0</v>
      </c>
      <c r="K35" s="23">
        <f>SUM(B35:J35)</f>
        <v>24441.81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477736.29999999993</v>
      </c>
      <c r="C47" s="22">
        <f aca="true" t="shared" si="11" ref="C47:H47">+C48+C57</f>
        <v>715111.91</v>
      </c>
      <c r="D47" s="22">
        <f t="shared" si="11"/>
        <v>898240.61</v>
      </c>
      <c r="E47" s="22">
        <f t="shared" si="11"/>
        <v>429413.19</v>
      </c>
      <c r="F47" s="22">
        <f t="shared" si="11"/>
        <v>679425.49</v>
      </c>
      <c r="G47" s="22">
        <f t="shared" si="11"/>
        <v>954694.25</v>
      </c>
      <c r="H47" s="22">
        <f t="shared" si="11"/>
        <v>427163.39999999997</v>
      </c>
      <c r="I47" s="22">
        <f>+I48+I57</f>
        <v>132480.69</v>
      </c>
      <c r="J47" s="22">
        <f>+J48+J57</f>
        <v>328790.76999999996</v>
      </c>
      <c r="K47" s="22">
        <f>SUM(B47:J47)</f>
        <v>5043056.61</v>
      </c>
    </row>
    <row r="48" spans="1:11" ht="17.25" customHeight="1">
      <c r="A48" s="16" t="s">
        <v>115</v>
      </c>
      <c r="B48" s="23">
        <f>SUM(B49:B56)</f>
        <v>460427.26999999996</v>
      </c>
      <c r="C48" s="23">
        <f aca="true" t="shared" si="12" ref="C48:J48">SUM(C49:C56)</f>
        <v>693161.23</v>
      </c>
      <c r="D48" s="23">
        <f t="shared" si="12"/>
        <v>873008.38</v>
      </c>
      <c r="E48" s="23">
        <f t="shared" si="12"/>
        <v>408525.27</v>
      </c>
      <c r="F48" s="23">
        <f t="shared" si="12"/>
        <v>657609.35</v>
      </c>
      <c r="G48" s="23">
        <f t="shared" si="12"/>
        <v>927125.86</v>
      </c>
      <c r="H48" s="23">
        <f t="shared" si="12"/>
        <v>408570.1</v>
      </c>
      <c r="I48" s="23">
        <f t="shared" si="12"/>
        <v>132480.69</v>
      </c>
      <c r="J48" s="23">
        <f t="shared" si="12"/>
        <v>315881.48</v>
      </c>
      <c r="K48" s="23">
        <f aca="true" t="shared" si="13" ref="K48:K57">SUM(B48:J48)</f>
        <v>4876789.630000001</v>
      </c>
    </row>
    <row r="49" spans="1:11" ht="17.25" customHeight="1">
      <c r="A49" s="34" t="s">
        <v>46</v>
      </c>
      <c r="B49" s="23">
        <f aca="true" t="shared" si="14" ref="B49:H49">ROUND(B30*B7,2)</f>
        <v>457186.73</v>
      </c>
      <c r="C49" s="23">
        <f t="shared" si="14"/>
        <v>687007.66</v>
      </c>
      <c r="D49" s="23">
        <f t="shared" si="14"/>
        <v>867959.06</v>
      </c>
      <c r="E49" s="23">
        <f t="shared" si="14"/>
        <v>405739.89</v>
      </c>
      <c r="F49" s="23">
        <f t="shared" si="14"/>
        <v>653451.38</v>
      </c>
      <c r="G49" s="23">
        <f t="shared" si="14"/>
        <v>921223.64</v>
      </c>
      <c r="H49" s="23">
        <f t="shared" si="14"/>
        <v>381063.34</v>
      </c>
      <c r="I49" s="23">
        <f>ROUND(I30*I7,2)</f>
        <v>131414.97</v>
      </c>
      <c r="J49" s="23">
        <f>ROUND(J30*J7,2)</f>
        <v>313664.44</v>
      </c>
      <c r="K49" s="23">
        <f t="shared" si="13"/>
        <v>4818711.11</v>
      </c>
    </row>
    <row r="50" spans="1:11" ht="17.25" customHeight="1">
      <c r="A50" s="34" t="s">
        <v>47</v>
      </c>
      <c r="B50" s="19">
        <v>0</v>
      </c>
      <c r="C50" s="23">
        <f>ROUND(C31*C7,2)</f>
        <v>1527.09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1527.09</v>
      </c>
    </row>
    <row r="51" spans="1:11" ht="17.25" customHeight="1">
      <c r="A51" s="68" t="s">
        <v>108</v>
      </c>
      <c r="B51" s="69">
        <f aca="true" t="shared" si="15" ref="B51:H51">ROUND(B32*B7,2)</f>
        <v>-851.14</v>
      </c>
      <c r="C51" s="69">
        <f t="shared" si="15"/>
        <v>-1147.24</v>
      </c>
      <c r="D51" s="69">
        <f t="shared" si="15"/>
        <v>-1310.76</v>
      </c>
      <c r="E51" s="69">
        <f t="shared" si="15"/>
        <v>-660.02</v>
      </c>
      <c r="F51" s="69">
        <f t="shared" si="15"/>
        <v>-1123.55</v>
      </c>
      <c r="G51" s="69">
        <f t="shared" si="15"/>
        <v>-1527.86</v>
      </c>
      <c r="H51" s="69">
        <f t="shared" si="15"/>
        <v>-650.09</v>
      </c>
      <c r="I51" s="19">
        <v>0</v>
      </c>
      <c r="J51" s="19">
        <v>0</v>
      </c>
      <c r="K51" s="69">
        <f>SUM(B51:J51)</f>
        <v>-7270.66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24441.81</v>
      </c>
      <c r="I53" s="31">
        <f>+I35</f>
        <v>0</v>
      </c>
      <c r="J53" s="31">
        <f>+J35</f>
        <v>0</v>
      </c>
      <c r="K53" s="23">
        <f t="shared" si="13"/>
        <v>24441.81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-59458</v>
      </c>
      <c r="C61" s="35">
        <f t="shared" si="16"/>
        <v>-95671.09</v>
      </c>
      <c r="D61" s="35">
        <f t="shared" si="16"/>
        <v>-93377.68</v>
      </c>
      <c r="E61" s="35">
        <f t="shared" si="16"/>
        <v>-58717.13</v>
      </c>
      <c r="F61" s="35">
        <f t="shared" si="16"/>
        <v>-69810.15</v>
      </c>
      <c r="G61" s="35">
        <f t="shared" si="16"/>
        <v>-90948.43</v>
      </c>
      <c r="H61" s="35">
        <f t="shared" si="16"/>
        <v>-58142</v>
      </c>
      <c r="I61" s="35">
        <f t="shared" si="16"/>
        <v>-15101.939999999999</v>
      </c>
      <c r="J61" s="35">
        <f t="shared" si="16"/>
        <v>-43352.85</v>
      </c>
      <c r="K61" s="35">
        <f>SUM(B61:J61)</f>
        <v>-584579.2699999999</v>
      </c>
    </row>
    <row r="62" spans="1:11" ht="18.75" customHeight="1">
      <c r="A62" s="16" t="s">
        <v>77</v>
      </c>
      <c r="B62" s="35">
        <f aca="true" t="shared" si="17" ref="B62:J62">B63+B64+B65+B66+B67+B68</f>
        <v>-59458</v>
      </c>
      <c r="C62" s="35">
        <f t="shared" si="17"/>
        <v>-95557</v>
      </c>
      <c r="D62" s="35">
        <f t="shared" si="17"/>
        <v>-92298.5</v>
      </c>
      <c r="E62" s="35">
        <f t="shared" si="17"/>
        <v>-55153</v>
      </c>
      <c r="F62" s="35">
        <f t="shared" si="17"/>
        <v>-69429.5</v>
      </c>
      <c r="G62" s="35">
        <f t="shared" si="17"/>
        <v>-90937</v>
      </c>
      <c r="H62" s="35">
        <f t="shared" si="17"/>
        <v>-58142</v>
      </c>
      <c r="I62" s="35">
        <f t="shared" si="17"/>
        <v>-11312</v>
      </c>
      <c r="J62" s="35">
        <f t="shared" si="17"/>
        <v>-37467.5</v>
      </c>
      <c r="K62" s="35">
        <f aca="true" t="shared" si="18" ref="K62:K98">SUM(B62:J62)</f>
        <v>-569754.5</v>
      </c>
    </row>
    <row r="63" spans="1:11" ht="18.75" customHeight="1">
      <c r="A63" s="12" t="s">
        <v>78</v>
      </c>
      <c r="B63" s="35">
        <f>-ROUND(B9*$D$3,2)</f>
        <v>-59458</v>
      </c>
      <c r="C63" s="35">
        <f aca="true" t="shared" si="19" ref="C63:J63">-ROUND(C9*$D$3,2)</f>
        <v>-95557</v>
      </c>
      <c r="D63" s="35">
        <f t="shared" si="19"/>
        <v>-92298.5</v>
      </c>
      <c r="E63" s="35">
        <f t="shared" si="19"/>
        <v>-55153</v>
      </c>
      <c r="F63" s="35">
        <f t="shared" si="19"/>
        <v>-69429.5</v>
      </c>
      <c r="G63" s="35">
        <f t="shared" si="19"/>
        <v>-90937</v>
      </c>
      <c r="H63" s="35">
        <f t="shared" si="19"/>
        <v>-58142</v>
      </c>
      <c r="I63" s="35">
        <f t="shared" si="19"/>
        <v>-11312</v>
      </c>
      <c r="J63" s="35">
        <f t="shared" si="19"/>
        <v>-37467.5</v>
      </c>
      <c r="K63" s="35">
        <f t="shared" si="18"/>
        <v>-569754.5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-114.09</v>
      </c>
      <c r="D69" s="35">
        <f t="shared" si="20"/>
        <v>-1079.18</v>
      </c>
      <c r="E69" s="35">
        <f t="shared" si="20"/>
        <v>-3564.13</v>
      </c>
      <c r="F69" s="35">
        <f t="shared" si="20"/>
        <v>-380.65</v>
      </c>
      <c r="G69" s="35">
        <f t="shared" si="20"/>
        <v>-11.43</v>
      </c>
      <c r="H69" s="19">
        <v>0</v>
      </c>
      <c r="I69" s="35">
        <f t="shared" si="20"/>
        <v>-3789.9399999999996</v>
      </c>
      <c r="J69" s="35">
        <f t="shared" si="20"/>
        <v>-5885.35</v>
      </c>
      <c r="K69" s="35">
        <f t="shared" si="18"/>
        <v>-14824.769999999999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-3564.13</v>
      </c>
      <c r="F93" s="19">
        <v>0</v>
      </c>
      <c r="G93" s="19">
        <v>0</v>
      </c>
      <c r="H93" s="19">
        <v>0</v>
      </c>
      <c r="I93" s="48">
        <v>-1669.26</v>
      </c>
      <c r="J93" s="48">
        <v>-5885.35</v>
      </c>
      <c r="K93" s="48">
        <f t="shared" si="18"/>
        <v>-11118.740000000002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418278.29999999993</v>
      </c>
      <c r="C101" s="24">
        <f t="shared" si="21"/>
        <v>619440.8200000001</v>
      </c>
      <c r="D101" s="24">
        <f t="shared" si="21"/>
        <v>804862.9299999999</v>
      </c>
      <c r="E101" s="24">
        <f t="shared" si="21"/>
        <v>370696.06</v>
      </c>
      <c r="F101" s="24">
        <f t="shared" si="21"/>
        <v>609615.34</v>
      </c>
      <c r="G101" s="24">
        <f t="shared" si="21"/>
        <v>863745.82</v>
      </c>
      <c r="H101" s="24">
        <f t="shared" si="21"/>
        <v>369021.39999999997</v>
      </c>
      <c r="I101" s="24">
        <f>+I102+I103</f>
        <v>117378.75</v>
      </c>
      <c r="J101" s="24">
        <f>+J102+J103</f>
        <v>285437.92</v>
      </c>
      <c r="K101" s="48">
        <f>SUM(B101:J101)</f>
        <v>4458477.34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400969.26999999996</v>
      </c>
      <c r="C102" s="24">
        <f t="shared" si="22"/>
        <v>597490.14</v>
      </c>
      <c r="D102" s="24">
        <f t="shared" si="22"/>
        <v>779630.7</v>
      </c>
      <c r="E102" s="24">
        <f t="shared" si="22"/>
        <v>349808.14</v>
      </c>
      <c r="F102" s="24">
        <f t="shared" si="22"/>
        <v>587799.2</v>
      </c>
      <c r="G102" s="24">
        <f t="shared" si="22"/>
        <v>836177.4299999999</v>
      </c>
      <c r="H102" s="24">
        <f t="shared" si="22"/>
        <v>350428.1</v>
      </c>
      <c r="I102" s="24">
        <f t="shared" si="22"/>
        <v>117378.75</v>
      </c>
      <c r="J102" s="24">
        <f t="shared" si="22"/>
        <v>272528.63</v>
      </c>
      <c r="K102" s="48">
        <f>SUM(B102:J102)</f>
        <v>4292210.36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4458477.350000001</v>
      </c>
      <c r="L109" s="54"/>
    </row>
    <row r="110" spans="1:11" ht="18.75" customHeight="1">
      <c r="A110" s="26" t="s">
        <v>73</v>
      </c>
      <c r="B110" s="27">
        <v>53100.58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53100.58</v>
      </c>
    </row>
    <row r="111" spans="1:11" ht="18.75" customHeight="1">
      <c r="A111" s="26" t="s">
        <v>74</v>
      </c>
      <c r="B111" s="27">
        <v>365177.72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365177.72</v>
      </c>
    </row>
    <row r="112" spans="1:11" ht="18.75" customHeight="1">
      <c r="A112" s="26" t="s">
        <v>75</v>
      </c>
      <c r="B112" s="40">
        <v>0</v>
      </c>
      <c r="C112" s="27">
        <f>+C101</f>
        <v>619440.8200000001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619440.8200000001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804862.9299999999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804862.9299999999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370696.06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370696.06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115779.74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115779.74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217394.81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217394.81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36501.16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36501.16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239939.63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239939.63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259693.95</v>
      </c>
      <c r="H119" s="40">
        <v>0</v>
      </c>
      <c r="I119" s="40">
        <v>0</v>
      </c>
      <c r="J119" s="40">
        <v>0</v>
      </c>
      <c r="K119" s="41">
        <f t="shared" si="24"/>
        <v>259693.95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25208.57</v>
      </c>
      <c r="H120" s="40">
        <v>0</v>
      </c>
      <c r="I120" s="40">
        <v>0</v>
      </c>
      <c r="J120" s="40">
        <v>0</v>
      </c>
      <c r="K120" s="41">
        <f t="shared" si="24"/>
        <v>25208.57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141725.12</v>
      </c>
      <c r="H121" s="40">
        <v>0</v>
      </c>
      <c r="I121" s="40">
        <v>0</v>
      </c>
      <c r="J121" s="40">
        <v>0</v>
      </c>
      <c r="K121" s="41">
        <f t="shared" si="24"/>
        <v>141725.12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122376.69</v>
      </c>
      <c r="H122" s="40">
        <v>0</v>
      </c>
      <c r="I122" s="40">
        <v>0</v>
      </c>
      <c r="J122" s="40">
        <v>0</v>
      </c>
      <c r="K122" s="41">
        <f t="shared" si="24"/>
        <v>122376.69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314741.49</v>
      </c>
      <c r="H123" s="40">
        <v>0</v>
      </c>
      <c r="I123" s="40">
        <v>0</v>
      </c>
      <c r="J123" s="40">
        <v>0</v>
      </c>
      <c r="K123" s="41">
        <f t="shared" si="24"/>
        <v>314741.49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132149.13</v>
      </c>
      <c r="I124" s="40">
        <v>0</v>
      </c>
      <c r="J124" s="40">
        <v>0</v>
      </c>
      <c r="K124" s="41">
        <f t="shared" si="24"/>
        <v>132149.13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236872.28</v>
      </c>
      <c r="I125" s="40">
        <v>0</v>
      </c>
      <c r="J125" s="40">
        <v>0</v>
      </c>
      <c r="K125" s="41">
        <f t="shared" si="24"/>
        <v>236872.28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117378.75</v>
      </c>
      <c r="J126" s="40">
        <v>0</v>
      </c>
      <c r="K126" s="41">
        <f t="shared" si="24"/>
        <v>117378.75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285437.92</v>
      </c>
      <c r="K127" s="44">
        <f t="shared" si="24"/>
        <v>285437.92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2015-10-22T18:09:18Z</dcterms:modified>
  <cp:category/>
  <cp:version/>
  <cp:contentType/>
  <cp:contentStatus/>
</cp:coreProperties>
</file>