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<sst xmlns="http://schemas.openxmlformats.org/spreadsheetml/2006/main" count="131" uniqueCount="131">
  <si>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</si>
  <si>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</si>
  <si>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</si>
  <si>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</si>
  <si>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</si>
  <si>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</si>
  <si>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</si>
  <si>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</si>
  <si>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</si>
  <si>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</si>
  <si>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</si>
  <si>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</si>
  <si>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</si>
  <si>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</si>
  <si>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</si>
  <si>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</si>
  <si>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</si>
  <si>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</si>
  <si>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</si>
  <si>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</si>
  <si>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</si>
  <si>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</si>
  <si>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</si>
  <si>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</si>
  <si>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</si>
  <si>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</si>
  <si>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</si>
  <si>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</si>
  <si>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</si>
  <si>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</si>
  <si>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</si>
  <si>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</si>
  <si>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</si>
  <si>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</si>
  <si>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</si>
  <si>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</si>
  <si>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</si>
  <si>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</si>
  <si>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</si>
  <si>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</si>
  <si>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</si>
  <si>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</si>
  <si>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</si>
  <si>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</si>
  <si>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</si>
  <si>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</si>
  <si>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</si>
  <si>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</si>
  <si>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</si>
  <si>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</si>
  <si>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</si>
  <si>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</si>
  <si>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</si>
  <si>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</si>
  <si>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</si>
  <si>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</si>
  <si>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</si>
  <si>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</si>
  <si>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</si>
  <si>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</si>
  <si>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</si>
  <si>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</si>
  <si>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</si>
  <si>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</si>
  <si>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</si>
  <si>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</si>
  <si>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</si>
  <si>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</si>
  <si>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</si>
  <si>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</si>
  <si>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</si>
  <si>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</si>
  <si>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</si>
  <si>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</si>
  <si>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</si>
  <si>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</si>
  <si>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</si>
  <si>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</si>
  <si>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</si>
  <si>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</si>
  <si>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</si>
  <si>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</si>
  <si>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</si>
  <si>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</si>
  <si>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</si>
  <si>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</si>
  <si>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</si>
  <si>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</si>
  <si>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</si>
  <si>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</si>
  <si>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</si>
  <si>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</si>
  <si>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</si>
  <si>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</si>
  <si>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</si>
  <si>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</si>
  <si>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</si>
  <si>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</si>
  <si>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</si>
  <si>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</si>
  <si>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</si>
  <si>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</si>
  <si>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</si>
  <si>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</si>
  <si>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</si>
  <si>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</si>
  <si>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</si>
  <si>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</si>
  <si>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</si>
  <si>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</si>
  <si>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</si>
  <si>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</si>
  <si>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</si>
  <si>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</si>
  <si>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</si>
  <si>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</si>
  <si>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</si>
  <si>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</si>
  <si>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</si>
  <si>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</si>
  <si>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</si>
  <si>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</si>
  <si>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</si>
  <si>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</si>
  <si>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</si>
  <si>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</si>
  <si>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</si>
  <si>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</si>
  <si>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</si>
  <si>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</si>
  <si>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17/10/15 - VENCIMENTO 23/10/15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</si>
</sst>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353777</v>
      </c>
      <c r="C7" s="9">
        <f t="shared" si="0"/>
        <v>452142</v>
      </c>
      <c r="D7" s="9">
        <f t="shared" si="0"/>
        <v>494484</v>
      </c>
      <c r="E7" s="9">
        <f t="shared" si="0"/>
        <v>285116</v>
      </c>
      <c r="F7" s="9">
        <f t="shared" si="0"/>
        <v>428893</v>
      </c>
      <c r="G7" s="9">
        <f t="shared" si="0"/>
        <v>688635</v>
      </c>
      <c r="H7" s="9">
        <f t="shared" si="0"/>
        <v>277300</v>
      </c>
      <c r="I7" s="9">
        <f t="shared" si="0"/>
        <v>63989</v>
      </c>
      <c r="J7" s="9">
        <f t="shared" si="0"/>
        <v>195773</v>
      </c>
      <c r="K7" s="9">
        <f t="shared" si="0"/>
        <v>3240109</v>
      </c>
      <c r="L7" s="52"/>
    </row>
    <row r="8" spans="1:11" ht="17.25" customHeight="1">
      <c r="A8" s="10" t="s">
        <v>101</v>
      </c>
      <c r="B8" s="11">
        <f>B9+B12+B16</f>
        <v>214458</v>
      </c>
      <c r="C8" s="11">
        <f aca="true" t="shared" si="1" ref="C8:J8">C9+C12+C16</f>
        <v>285830</v>
      </c>
      <c r="D8" s="11">
        <f t="shared" si="1"/>
        <v>295326</v>
      </c>
      <c r="E8" s="11">
        <f t="shared" si="1"/>
        <v>177898</v>
      </c>
      <c r="F8" s="11">
        <f t="shared" si="1"/>
        <v>250904</v>
      </c>
      <c r="G8" s="11">
        <f t="shared" si="1"/>
        <v>395579</v>
      </c>
      <c r="H8" s="11">
        <f t="shared" si="1"/>
        <v>177814</v>
      </c>
      <c r="I8" s="11">
        <f t="shared" si="1"/>
        <v>35781</v>
      </c>
      <c r="J8" s="11">
        <f t="shared" si="1"/>
        <v>117074</v>
      </c>
      <c r="K8" s="11">
        <f>SUM(B8:J8)</f>
        <v>1950664</v>
      </c>
    </row>
    <row r="9" spans="1:11" ht="17.25" customHeight="1">
      <c r="A9" s="15" t="s">
        <v>17</v>
      </c>
      <c r="B9" s="13">
        <f>+B10+B11</f>
        <v>30304</v>
      </c>
      <c r="C9" s="13">
        <f aca="true" t="shared" si="2" ref="C9:J9">+C10+C11</f>
        <v>46360</v>
      </c>
      <c r="D9" s="13">
        <f t="shared" si="2"/>
        <v>42443</v>
      </c>
      <c r="E9" s="13">
        <f t="shared" si="2"/>
        <v>27574</v>
      </c>
      <c r="F9" s="13">
        <f t="shared" si="2"/>
        <v>30583</v>
      </c>
      <c r="G9" s="13">
        <f t="shared" si="2"/>
        <v>37589</v>
      </c>
      <c r="H9" s="13">
        <f t="shared" si="2"/>
        <v>30211</v>
      </c>
      <c r="I9" s="13">
        <f t="shared" si="2"/>
        <v>6654</v>
      </c>
      <c r="J9" s="13">
        <f t="shared" si="2"/>
        <v>15025</v>
      </c>
      <c r="K9" s="11">
        <f>SUM(B9:J9)</f>
        <v>266743</v>
      </c>
    </row>
    <row r="10" spans="1:11" ht="17.25" customHeight="1">
      <c r="A10" s="29" t="s">
        <v>18</v>
      </c>
      <c r="B10" s="13">
        <v>30304</v>
      </c>
      <c r="C10" s="13">
        <v>46360</v>
      </c>
      <c r="D10" s="13">
        <v>42443</v>
      </c>
      <c r="E10" s="13">
        <v>27574</v>
      </c>
      <c r="F10" s="13">
        <v>30583</v>
      </c>
      <c r="G10" s="13">
        <v>37589</v>
      </c>
      <c r="H10" s="13">
        <v>30211</v>
      </c>
      <c r="I10" s="13">
        <v>6654</v>
      </c>
      <c r="J10" s="13">
        <v>15025</v>
      </c>
      <c r="K10" s="11">
        <f>SUM(B10:J10)</f>
        <v>266743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138534</v>
      </c>
      <c r="C12" s="17">
        <f t="shared" si="3"/>
        <v>182612</v>
      </c>
      <c r="D12" s="17">
        <f t="shared" si="3"/>
        <v>195739</v>
      </c>
      <c r="E12" s="17">
        <f t="shared" si="3"/>
        <v>118004</v>
      </c>
      <c r="F12" s="17">
        <f t="shared" si="3"/>
        <v>168813</v>
      </c>
      <c r="G12" s="17">
        <f t="shared" si="3"/>
        <v>280633</v>
      </c>
      <c r="H12" s="17">
        <f t="shared" si="3"/>
        <v>117834</v>
      </c>
      <c r="I12" s="17">
        <f t="shared" si="3"/>
        <v>22315</v>
      </c>
      <c r="J12" s="17">
        <f t="shared" si="3"/>
        <v>77257</v>
      </c>
      <c r="K12" s="11">
        <f aca="true" t="shared" si="4" ref="K12:K27">SUM(B12:J12)</f>
        <v>1301741</v>
      </c>
    </row>
    <row r="13" spans="1:13" ht="17.25" customHeight="1">
      <c r="A13" s="14" t="s">
        <v>20</v>
      </c>
      <c r="B13" s="13">
        <v>66739</v>
      </c>
      <c r="C13" s="13">
        <v>94035</v>
      </c>
      <c r="D13" s="13">
        <v>102505</v>
      </c>
      <c r="E13" s="13">
        <v>60319</v>
      </c>
      <c r="F13" s="13">
        <v>83099</v>
      </c>
      <c r="G13" s="13">
        <v>128654</v>
      </c>
      <c r="H13" s="13">
        <v>53629</v>
      </c>
      <c r="I13" s="13">
        <v>12534</v>
      </c>
      <c r="J13" s="13">
        <v>40413</v>
      </c>
      <c r="K13" s="11">
        <f t="shared" si="4"/>
        <v>641927</v>
      </c>
      <c r="L13" s="52"/>
      <c r="M13" s="53"/>
    </row>
    <row r="14" spans="1:12" ht="17.25" customHeight="1">
      <c r="A14" s="14" t="s">
        <v>21</v>
      </c>
      <c r="B14" s="13">
        <v>65376</v>
      </c>
      <c r="C14" s="13">
        <v>79395</v>
      </c>
      <c r="D14" s="13">
        <v>85738</v>
      </c>
      <c r="E14" s="13">
        <v>52210</v>
      </c>
      <c r="F14" s="13">
        <v>79371</v>
      </c>
      <c r="G14" s="13">
        <v>142685</v>
      </c>
      <c r="H14" s="13">
        <v>57061</v>
      </c>
      <c r="I14" s="13">
        <v>8560</v>
      </c>
      <c r="J14" s="13">
        <v>34190</v>
      </c>
      <c r="K14" s="11">
        <f t="shared" si="4"/>
        <v>604586</v>
      </c>
      <c r="L14" s="52"/>
    </row>
    <row r="15" spans="1:11" ht="17.25" customHeight="1">
      <c r="A15" s="14" t="s">
        <v>22</v>
      </c>
      <c r="B15" s="13">
        <v>6419</v>
      </c>
      <c r="C15" s="13">
        <v>9182</v>
      </c>
      <c r="D15" s="13">
        <v>7496</v>
      </c>
      <c r="E15" s="13">
        <v>5475</v>
      </c>
      <c r="F15" s="13">
        <v>6343</v>
      </c>
      <c r="G15" s="13">
        <v>9294</v>
      </c>
      <c r="H15" s="13">
        <v>7144</v>
      </c>
      <c r="I15" s="13">
        <v>1221</v>
      </c>
      <c r="J15" s="13">
        <v>2654</v>
      </c>
      <c r="K15" s="11">
        <f t="shared" si="4"/>
        <v>55228</v>
      </c>
    </row>
    <row r="16" spans="1:11" ht="17.25" customHeight="1">
      <c r="A16" s="15" t="s">
        <v>97</v>
      </c>
      <c r="B16" s="13">
        <f>B17+B18+B19</f>
        <v>45620</v>
      </c>
      <c r="C16" s="13">
        <f aca="true" t="shared" si="5" ref="C16:J16">C17+C18+C19</f>
        <v>56858</v>
      </c>
      <c r="D16" s="13">
        <f t="shared" si="5"/>
        <v>57144</v>
      </c>
      <c r="E16" s="13">
        <f t="shared" si="5"/>
        <v>32320</v>
      </c>
      <c r="F16" s="13">
        <f t="shared" si="5"/>
        <v>51508</v>
      </c>
      <c r="G16" s="13">
        <f t="shared" si="5"/>
        <v>77357</v>
      </c>
      <c r="H16" s="13">
        <f t="shared" si="5"/>
        <v>29769</v>
      </c>
      <c r="I16" s="13">
        <f t="shared" si="5"/>
        <v>6812</v>
      </c>
      <c r="J16" s="13">
        <f t="shared" si="5"/>
        <v>24792</v>
      </c>
      <c r="K16" s="11">
        <f t="shared" si="4"/>
        <v>382180</v>
      </c>
    </row>
    <row r="17" spans="1:11" ht="17.25" customHeight="1">
      <c r="A17" s="14" t="s">
        <v>98</v>
      </c>
      <c r="B17" s="13">
        <v>7483</v>
      </c>
      <c r="C17" s="13">
        <v>9955</v>
      </c>
      <c r="D17" s="13">
        <v>9953</v>
      </c>
      <c r="E17" s="13">
        <v>6012</v>
      </c>
      <c r="F17" s="13">
        <v>9929</v>
      </c>
      <c r="G17" s="13">
        <v>15312</v>
      </c>
      <c r="H17" s="13">
        <v>6147</v>
      </c>
      <c r="I17" s="13">
        <v>1424</v>
      </c>
      <c r="J17" s="13">
        <v>3906</v>
      </c>
      <c r="K17" s="11">
        <f t="shared" si="4"/>
        <v>70121</v>
      </c>
    </row>
    <row r="18" spans="1:11" ht="17.25" customHeight="1">
      <c r="A18" s="14" t="s">
        <v>99</v>
      </c>
      <c r="B18" s="13">
        <v>2755</v>
      </c>
      <c r="C18" s="13">
        <v>2684</v>
      </c>
      <c r="D18" s="13">
        <v>4024</v>
      </c>
      <c r="E18" s="13">
        <v>2355</v>
      </c>
      <c r="F18" s="13">
        <v>4142</v>
      </c>
      <c r="G18" s="13">
        <v>7634</v>
      </c>
      <c r="H18" s="13">
        <v>1962</v>
      </c>
      <c r="I18" s="13">
        <v>388</v>
      </c>
      <c r="J18" s="13">
        <v>1884</v>
      </c>
      <c r="K18" s="11">
        <f t="shared" si="4"/>
        <v>27828</v>
      </c>
    </row>
    <row r="19" spans="1:11" ht="17.25" customHeight="1">
      <c r="A19" s="14" t="s">
        <v>100</v>
      </c>
      <c r="B19" s="13">
        <v>35382</v>
      </c>
      <c r="C19" s="13">
        <v>44219</v>
      </c>
      <c r="D19" s="13">
        <v>43167</v>
      </c>
      <c r="E19" s="13">
        <v>23953</v>
      </c>
      <c r="F19" s="13">
        <v>37437</v>
      </c>
      <c r="G19" s="13">
        <v>54411</v>
      </c>
      <c r="H19" s="13">
        <v>21660</v>
      </c>
      <c r="I19" s="13">
        <v>5000</v>
      </c>
      <c r="J19" s="13">
        <v>19002</v>
      </c>
      <c r="K19" s="11">
        <f t="shared" si="4"/>
        <v>284231</v>
      </c>
    </row>
    <row r="20" spans="1:11" ht="17.25" customHeight="1">
      <c r="A20" s="16" t="s">
        <v>23</v>
      </c>
      <c r="B20" s="11">
        <f>+B21+B22+B23</f>
        <v>103239</v>
      </c>
      <c r="C20" s="11">
        <f aca="true" t="shared" si="6" ref="C20:J20">+C21+C22+C23</f>
        <v>113604</v>
      </c>
      <c r="D20" s="11">
        <f t="shared" si="6"/>
        <v>137874</v>
      </c>
      <c r="E20" s="11">
        <f t="shared" si="6"/>
        <v>74193</v>
      </c>
      <c r="F20" s="11">
        <f t="shared" si="6"/>
        <v>135498</v>
      </c>
      <c r="G20" s="11">
        <f t="shared" si="6"/>
        <v>242104</v>
      </c>
      <c r="H20" s="11">
        <f t="shared" si="6"/>
        <v>73693</v>
      </c>
      <c r="I20" s="11">
        <f t="shared" si="6"/>
        <v>17948</v>
      </c>
      <c r="J20" s="11">
        <f t="shared" si="6"/>
        <v>50814</v>
      </c>
      <c r="K20" s="11">
        <f t="shared" si="4"/>
        <v>948967</v>
      </c>
    </row>
    <row r="21" spans="1:12" ht="17.25" customHeight="1">
      <c r="A21" s="12" t="s">
        <v>24</v>
      </c>
      <c r="B21" s="13">
        <v>54437</v>
      </c>
      <c r="C21" s="13">
        <v>65477</v>
      </c>
      <c r="D21" s="13">
        <v>79317</v>
      </c>
      <c r="E21" s="13">
        <v>42003</v>
      </c>
      <c r="F21" s="13">
        <v>72221</v>
      </c>
      <c r="G21" s="13">
        <v>117025</v>
      </c>
      <c r="H21" s="13">
        <v>39054</v>
      </c>
      <c r="I21" s="13">
        <v>11036</v>
      </c>
      <c r="J21" s="13">
        <v>28209</v>
      </c>
      <c r="K21" s="11">
        <f t="shared" si="4"/>
        <v>508779</v>
      </c>
      <c r="L21" s="52"/>
    </row>
    <row r="22" spans="1:12" ht="17.25" customHeight="1">
      <c r="A22" s="12" t="s">
        <v>25</v>
      </c>
      <c r="B22" s="13">
        <v>45366</v>
      </c>
      <c r="C22" s="13">
        <v>44265</v>
      </c>
      <c r="D22" s="13">
        <v>54713</v>
      </c>
      <c r="E22" s="13">
        <v>30071</v>
      </c>
      <c r="F22" s="13">
        <v>59916</v>
      </c>
      <c r="G22" s="13">
        <v>119513</v>
      </c>
      <c r="H22" s="13">
        <v>32003</v>
      </c>
      <c r="I22" s="13">
        <v>6336</v>
      </c>
      <c r="J22" s="13">
        <v>21318</v>
      </c>
      <c r="K22" s="11">
        <f t="shared" si="4"/>
        <v>413501</v>
      </c>
      <c r="L22" s="52"/>
    </row>
    <row r="23" spans="1:11" ht="17.25" customHeight="1">
      <c r="A23" s="12" t="s">
        <v>26</v>
      </c>
      <c r="B23" s="13">
        <v>3436</v>
      </c>
      <c r="C23" s="13">
        <v>3862</v>
      </c>
      <c r="D23" s="13">
        <v>3844</v>
      </c>
      <c r="E23" s="13">
        <v>2119</v>
      </c>
      <c r="F23" s="13">
        <v>3361</v>
      </c>
      <c r="G23" s="13">
        <v>5566</v>
      </c>
      <c r="H23" s="13">
        <v>2636</v>
      </c>
      <c r="I23" s="13">
        <v>576</v>
      </c>
      <c r="J23" s="13">
        <v>1287</v>
      </c>
      <c r="K23" s="11">
        <f t="shared" si="4"/>
        <v>26687</v>
      </c>
    </row>
    <row r="24" spans="1:11" ht="17.25" customHeight="1">
      <c r="A24" s="16" t="s">
        <v>27</v>
      </c>
      <c r="B24" s="13">
        <v>36080</v>
      </c>
      <c r="C24" s="13">
        <v>52708</v>
      </c>
      <c r="D24" s="13">
        <v>61284</v>
      </c>
      <c r="E24" s="13">
        <v>33025</v>
      </c>
      <c r="F24" s="13">
        <v>42491</v>
      </c>
      <c r="G24" s="13">
        <v>50952</v>
      </c>
      <c r="H24" s="13">
        <v>22200</v>
      </c>
      <c r="I24" s="13">
        <v>10260</v>
      </c>
      <c r="J24" s="13">
        <v>27885</v>
      </c>
      <c r="K24" s="11">
        <f t="shared" si="4"/>
        <v>336885</v>
      </c>
    </row>
    <row r="25" spans="1:12" ht="17.25" customHeight="1">
      <c r="A25" s="12" t="s">
        <v>28</v>
      </c>
      <c r="B25" s="13">
        <v>23091</v>
      </c>
      <c r="C25" s="13">
        <v>33733</v>
      </c>
      <c r="D25" s="13">
        <v>39222</v>
      </c>
      <c r="E25" s="13">
        <v>21136</v>
      </c>
      <c r="F25" s="13">
        <v>27194</v>
      </c>
      <c r="G25" s="13">
        <v>32609</v>
      </c>
      <c r="H25" s="13">
        <v>14208</v>
      </c>
      <c r="I25" s="13">
        <v>6566</v>
      </c>
      <c r="J25" s="13">
        <v>17846</v>
      </c>
      <c r="K25" s="11">
        <f t="shared" si="4"/>
        <v>215605</v>
      </c>
      <c r="L25" s="52"/>
    </row>
    <row r="26" spans="1:12" ht="17.25" customHeight="1">
      <c r="A26" s="12" t="s">
        <v>29</v>
      </c>
      <c r="B26" s="13">
        <v>12989</v>
      </c>
      <c r="C26" s="13">
        <v>18975</v>
      </c>
      <c r="D26" s="13">
        <v>22062</v>
      </c>
      <c r="E26" s="13">
        <v>11889</v>
      </c>
      <c r="F26" s="13">
        <v>15297</v>
      </c>
      <c r="G26" s="13">
        <v>18343</v>
      </c>
      <c r="H26" s="13">
        <v>7992</v>
      </c>
      <c r="I26" s="13">
        <v>3694</v>
      </c>
      <c r="J26" s="13">
        <v>10039</v>
      </c>
      <c r="K26" s="11">
        <f t="shared" si="4"/>
        <v>121280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3593</v>
      </c>
      <c r="I27" s="11">
        <v>0</v>
      </c>
      <c r="J27" s="11">
        <v>0</v>
      </c>
      <c r="K27" s="11">
        <f t="shared" si="4"/>
        <v>3593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19992.75</v>
      </c>
      <c r="I35" s="19">
        <v>0</v>
      </c>
      <c r="J35" s="19">
        <v>0</v>
      </c>
      <c r="K35" s="23">
        <f>SUM(B35:J35)</f>
        <v>19992.75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6360.08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39380.280000000006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6360.08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39380.280000000006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1486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9201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931845.8200000001</v>
      </c>
      <c r="C47" s="22">
        <f aca="true" t="shared" si="11" ref="C47:H47">+C48+C57</f>
        <v>1355178.22</v>
      </c>
      <c r="D47" s="22">
        <f t="shared" si="11"/>
        <v>1666306.9700000002</v>
      </c>
      <c r="E47" s="22">
        <f t="shared" si="11"/>
        <v>825856.9900000001</v>
      </c>
      <c r="F47" s="22">
        <f t="shared" si="11"/>
        <v>1197460.88</v>
      </c>
      <c r="G47" s="22">
        <f t="shared" si="11"/>
        <v>1651637.99</v>
      </c>
      <c r="H47" s="22">
        <f t="shared" si="11"/>
        <v>788737.2300000001</v>
      </c>
      <c r="I47" s="22">
        <f>+I48+I57</f>
        <v>306862.75</v>
      </c>
      <c r="J47" s="22">
        <f>+J48+J57</f>
        <v>570338.56</v>
      </c>
      <c r="K47" s="22">
        <f>SUM(B47:J47)</f>
        <v>9294225.41</v>
      </c>
    </row>
    <row r="48" spans="1:11" ht="17.25" customHeight="1">
      <c r="A48" s="16" t="s">
        <v>115</v>
      </c>
      <c r="B48" s="23">
        <f>SUM(B49:B56)</f>
        <v>914536.79</v>
      </c>
      <c r="C48" s="23">
        <f aca="true" t="shared" si="12" ref="C48:J48">SUM(C49:C56)</f>
        <v>1333227.54</v>
      </c>
      <c r="D48" s="23">
        <f t="shared" si="12"/>
        <v>1641074.7400000002</v>
      </c>
      <c r="E48" s="23">
        <f t="shared" si="12"/>
        <v>804969.0700000001</v>
      </c>
      <c r="F48" s="23">
        <f t="shared" si="12"/>
        <v>1175644.74</v>
      </c>
      <c r="G48" s="23">
        <f t="shared" si="12"/>
        <v>1624069.6</v>
      </c>
      <c r="H48" s="23">
        <f t="shared" si="12"/>
        <v>770143.93</v>
      </c>
      <c r="I48" s="23">
        <f t="shared" si="12"/>
        <v>306862.75</v>
      </c>
      <c r="J48" s="23">
        <f t="shared" si="12"/>
        <v>557429.27</v>
      </c>
      <c r="K48" s="23">
        <f aca="true" t="shared" si="13" ref="K48:K57">SUM(B48:J48)</f>
        <v>9127958.43</v>
      </c>
    </row>
    <row r="49" spans="1:11" ht="17.25" customHeight="1">
      <c r="A49" s="34" t="s">
        <v>46</v>
      </c>
      <c r="B49" s="23">
        <f aca="true" t="shared" si="14" ref="B49:H49">ROUND(B30*B7,2)</f>
        <v>912143.24</v>
      </c>
      <c r="C49" s="23">
        <f t="shared" si="14"/>
        <v>1326720.27</v>
      </c>
      <c r="D49" s="23">
        <f t="shared" si="14"/>
        <v>1637187.08</v>
      </c>
      <c r="E49" s="23">
        <f t="shared" si="14"/>
        <v>802829.63</v>
      </c>
      <c r="F49" s="23">
        <f t="shared" si="14"/>
        <v>1172379.02</v>
      </c>
      <c r="G49" s="23">
        <f t="shared" si="14"/>
        <v>1619325.2</v>
      </c>
      <c r="H49" s="23">
        <f t="shared" si="14"/>
        <v>747711.72</v>
      </c>
      <c r="I49" s="23">
        <f>ROUND(I30*I7,2)</f>
        <v>305797.03</v>
      </c>
      <c r="J49" s="23">
        <f>ROUND(J30*J7,2)</f>
        <v>555212.23</v>
      </c>
      <c r="K49" s="23">
        <f t="shared" si="13"/>
        <v>9079305.42</v>
      </c>
    </row>
    <row r="50" spans="1:11" ht="17.25" customHeight="1">
      <c r="A50" s="34" t="s">
        <v>47</v>
      </c>
      <c r="B50" s="19">
        <v>0</v>
      </c>
      <c r="C50" s="23">
        <f>ROUND(C31*C7,2)</f>
        <v>2949.05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2949.05</v>
      </c>
    </row>
    <row r="51" spans="1:11" ht="17.25" customHeight="1">
      <c r="A51" s="68" t="s">
        <v>108</v>
      </c>
      <c r="B51" s="69">
        <f aca="true" t="shared" si="15" ref="B51:H51">ROUND(B32*B7,2)</f>
        <v>-1698.13</v>
      </c>
      <c r="C51" s="69">
        <f t="shared" si="15"/>
        <v>-2215.5</v>
      </c>
      <c r="D51" s="69">
        <f t="shared" si="15"/>
        <v>-2472.42</v>
      </c>
      <c r="E51" s="69">
        <f t="shared" si="15"/>
        <v>-1305.96</v>
      </c>
      <c r="F51" s="69">
        <f t="shared" si="15"/>
        <v>-2015.8</v>
      </c>
      <c r="G51" s="69">
        <f t="shared" si="15"/>
        <v>-2685.68</v>
      </c>
      <c r="H51" s="69">
        <f t="shared" si="15"/>
        <v>-1275.58</v>
      </c>
      <c r="I51" s="19">
        <v>0</v>
      </c>
      <c r="J51" s="19">
        <v>0</v>
      </c>
      <c r="K51" s="69">
        <f>SUM(B51:J51)</f>
        <v>-13669.07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19992.75</v>
      </c>
      <c r="I53" s="31">
        <f>+I35</f>
        <v>0</v>
      </c>
      <c r="J53" s="31">
        <f>+J35</f>
        <v>0</v>
      </c>
      <c r="K53" s="23">
        <f t="shared" si="13"/>
        <v>19992.75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6360.08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39380.280000000006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17309.03</v>
      </c>
      <c r="C57" s="36">
        <v>21950.68</v>
      </c>
      <c r="D57" s="36">
        <v>25232.23</v>
      </c>
      <c r="E57" s="36">
        <v>20887.92</v>
      </c>
      <c r="F57" s="36">
        <v>21816.14</v>
      </c>
      <c r="G57" s="36">
        <v>27568.39</v>
      </c>
      <c r="H57" s="36">
        <v>18593.3</v>
      </c>
      <c r="I57" s="19">
        <v>0</v>
      </c>
      <c r="J57" s="36">
        <v>12909.29</v>
      </c>
      <c r="K57" s="36">
        <f t="shared" si="13"/>
        <v>166266.98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-106064</v>
      </c>
      <c r="C61" s="35">
        <f t="shared" si="16"/>
        <v>-162374.09</v>
      </c>
      <c r="D61" s="35">
        <f t="shared" si="16"/>
        <v>-149629.68</v>
      </c>
      <c r="E61" s="35">
        <f t="shared" si="16"/>
        <v>-103363.61</v>
      </c>
      <c r="F61" s="35">
        <f t="shared" si="16"/>
        <v>-107421.15</v>
      </c>
      <c r="G61" s="35">
        <f t="shared" si="16"/>
        <v>-131572.93</v>
      </c>
      <c r="H61" s="35">
        <f t="shared" si="16"/>
        <v>-105738.5</v>
      </c>
      <c r="I61" s="35">
        <f t="shared" si="16"/>
        <v>-29276.15</v>
      </c>
      <c r="J61" s="35">
        <f t="shared" si="16"/>
        <v>-62796.56</v>
      </c>
      <c r="K61" s="35">
        <f>SUM(B61:J61)</f>
        <v>-958236.6699999999</v>
      </c>
    </row>
    <row r="62" spans="1:11" ht="18.75" customHeight="1">
      <c r="A62" s="16" t="s">
        <v>77</v>
      </c>
      <c r="B62" s="35">
        <f aca="true" t="shared" si="17" ref="B62:J62">B63+B64+B65+B66+B67+B68</f>
        <v>-106064</v>
      </c>
      <c r="C62" s="35">
        <f t="shared" si="17"/>
        <v>-162260</v>
      </c>
      <c r="D62" s="35">
        <f t="shared" si="17"/>
        <v>-148550.5</v>
      </c>
      <c r="E62" s="35">
        <f t="shared" si="17"/>
        <v>-96509</v>
      </c>
      <c r="F62" s="35">
        <f t="shared" si="17"/>
        <v>-107040.5</v>
      </c>
      <c r="G62" s="35">
        <f t="shared" si="17"/>
        <v>-131561.5</v>
      </c>
      <c r="H62" s="35">
        <f t="shared" si="17"/>
        <v>-105738.5</v>
      </c>
      <c r="I62" s="35">
        <f t="shared" si="17"/>
        <v>-23289</v>
      </c>
      <c r="J62" s="35">
        <f t="shared" si="17"/>
        <v>-52587.5</v>
      </c>
      <c r="K62" s="35">
        <f aca="true" t="shared" si="18" ref="K62:K98">SUM(B62:J62)</f>
        <v>-933600.5</v>
      </c>
    </row>
    <row r="63" spans="1:11" ht="18.75" customHeight="1">
      <c r="A63" s="12" t="s">
        <v>78</v>
      </c>
      <c r="B63" s="35">
        <f>-ROUND(B9*$D$3,2)</f>
        <v>-106064</v>
      </c>
      <c r="C63" s="35">
        <f aca="true" t="shared" si="19" ref="C63:J63">-ROUND(C9*$D$3,2)</f>
        <v>-162260</v>
      </c>
      <c r="D63" s="35">
        <f t="shared" si="19"/>
        <v>-148550.5</v>
      </c>
      <c r="E63" s="35">
        <f t="shared" si="19"/>
        <v>-96509</v>
      </c>
      <c r="F63" s="35">
        <f t="shared" si="19"/>
        <v>-107040.5</v>
      </c>
      <c r="G63" s="35">
        <f t="shared" si="19"/>
        <v>-131561.5</v>
      </c>
      <c r="H63" s="35">
        <f t="shared" si="19"/>
        <v>-105738.5</v>
      </c>
      <c r="I63" s="35">
        <f t="shared" si="19"/>
        <v>-23289</v>
      </c>
      <c r="J63" s="35">
        <f t="shared" si="19"/>
        <v>-52587.5</v>
      </c>
      <c r="K63" s="35">
        <f t="shared" si="18"/>
        <v>-933600.5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102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109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55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ht="18.75" customHeight="1">
      <c r="A69" s="12" t="s">
        <v>82</v>
      </c>
      <c r="B69" s="19">
        <v>0</v>
      </c>
      <c r="C69" s="35">
        <f aca="true" t="shared" si="20" ref="C69:J69">SUM(C70:C96)</f>
        <v>-114.09</v>
      </c>
      <c r="D69" s="35">
        <f t="shared" si="20"/>
        <v>-1079.18</v>
      </c>
      <c r="E69" s="35">
        <f t="shared" si="20"/>
        <v>-6854.61</v>
      </c>
      <c r="F69" s="35">
        <f t="shared" si="20"/>
        <v>-380.65</v>
      </c>
      <c r="G69" s="35">
        <f t="shared" si="20"/>
        <v>-11.43</v>
      </c>
      <c r="H69" s="35">
        <f t="shared" si="20"/>
        <v>0</v>
      </c>
      <c r="I69" s="35">
        <f t="shared" si="20"/>
        <v>-5987.15</v>
      </c>
      <c r="J69" s="35">
        <f t="shared" si="20"/>
        <v>-10209.06</v>
      </c>
      <c r="K69" s="35">
        <f t="shared" si="18"/>
        <v>-24636.17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-114.09</v>
      </c>
      <c r="D71" s="35">
        <v>-11.43</v>
      </c>
      <c r="E71" s="19">
        <v>0</v>
      </c>
      <c r="F71" s="19">
        <v>0</v>
      </c>
      <c r="G71" s="35">
        <v>-11.43</v>
      </c>
      <c r="H71" s="19">
        <v>0</v>
      </c>
      <c r="I71" s="19">
        <v>0</v>
      </c>
      <c r="J71" s="19">
        <v>0</v>
      </c>
      <c r="K71" s="35">
        <f t="shared" si="18"/>
        <v>-136.95000000000002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61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-6854.61</v>
      </c>
      <c r="F93" s="19">
        <v>0</v>
      </c>
      <c r="G93" s="19">
        <v>0</v>
      </c>
      <c r="H93" s="19">
        <v>0</v>
      </c>
      <c r="I93" s="48">
        <v>-3866.47</v>
      </c>
      <c r="J93" s="48">
        <v>-10209.06</v>
      </c>
      <c r="K93" s="48">
        <f t="shared" si="18"/>
        <v>-20930.14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129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 t="shared" si="18"/>
        <v>0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825781.8200000001</v>
      </c>
      <c r="C101" s="24">
        <f t="shared" si="21"/>
        <v>1192804.13</v>
      </c>
      <c r="D101" s="24">
        <f t="shared" si="21"/>
        <v>1516677.2900000003</v>
      </c>
      <c r="E101" s="24">
        <f t="shared" si="21"/>
        <v>722493.3800000001</v>
      </c>
      <c r="F101" s="24">
        <f t="shared" si="21"/>
        <v>1090039.73</v>
      </c>
      <c r="G101" s="24">
        <f t="shared" si="21"/>
        <v>1520065.06</v>
      </c>
      <c r="H101" s="24">
        <f t="shared" si="21"/>
        <v>682998.7300000001</v>
      </c>
      <c r="I101" s="24">
        <f>+I102+I103</f>
        <v>277586.6</v>
      </c>
      <c r="J101" s="24">
        <f>+J102+J103</f>
        <v>507542</v>
      </c>
      <c r="K101" s="48">
        <f>SUM(B101:J101)</f>
        <v>8335988.74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808472.79</v>
      </c>
      <c r="C102" s="24">
        <f t="shared" si="22"/>
        <v>1170853.45</v>
      </c>
      <c r="D102" s="24">
        <f t="shared" si="22"/>
        <v>1491445.0600000003</v>
      </c>
      <c r="E102" s="24">
        <f t="shared" si="22"/>
        <v>701605.4600000001</v>
      </c>
      <c r="F102" s="24">
        <f t="shared" si="22"/>
        <v>1068223.59</v>
      </c>
      <c r="G102" s="24">
        <f t="shared" si="22"/>
        <v>1492496.6700000002</v>
      </c>
      <c r="H102" s="24">
        <f t="shared" si="22"/>
        <v>664405.43</v>
      </c>
      <c r="I102" s="24">
        <f t="shared" si="22"/>
        <v>277586.6</v>
      </c>
      <c r="J102" s="24">
        <f t="shared" si="22"/>
        <v>494632.71</v>
      </c>
      <c r="K102" s="48">
        <f>SUM(B102:J102)</f>
        <v>8169721.76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17309.03</v>
      </c>
      <c r="C103" s="24">
        <f t="shared" si="23"/>
        <v>21950.68</v>
      </c>
      <c r="D103" s="24">
        <f t="shared" si="23"/>
        <v>25232.23</v>
      </c>
      <c r="E103" s="24">
        <f t="shared" si="23"/>
        <v>20887.92</v>
      </c>
      <c r="F103" s="24">
        <f t="shared" si="23"/>
        <v>21816.14</v>
      </c>
      <c r="G103" s="24">
        <f t="shared" si="23"/>
        <v>27568.39</v>
      </c>
      <c r="H103" s="24">
        <f t="shared" si="23"/>
        <v>18593.3</v>
      </c>
      <c r="I103" s="19">
        <f t="shared" si="23"/>
        <v>0</v>
      </c>
      <c r="J103" s="24">
        <f t="shared" si="23"/>
        <v>12909.29</v>
      </c>
      <c r="K103" s="48">
        <f>SUM(B103:J103)</f>
        <v>166266.98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8335988.76</v>
      </c>
      <c r="L109" s="54"/>
    </row>
    <row r="110" spans="1:11" ht="18.75" customHeight="1">
      <c r="A110" s="26" t="s">
        <v>73</v>
      </c>
      <c r="B110" s="27">
        <v>104853.52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104853.52</v>
      </c>
    </row>
    <row r="111" spans="1:11" ht="18.75" customHeight="1">
      <c r="A111" s="26" t="s">
        <v>74</v>
      </c>
      <c r="B111" s="27">
        <v>720928.3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720928.3</v>
      </c>
    </row>
    <row r="112" spans="1:11" ht="18.75" customHeight="1">
      <c r="A112" s="26" t="s">
        <v>75</v>
      </c>
      <c r="B112" s="40">
        <v>0</v>
      </c>
      <c r="C112" s="27">
        <f>+C101</f>
        <v>1192804.13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1192804.13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1516677.2900000003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1516677.2900000003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722493.3800000001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722493.3800000001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207588.84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207588.84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388089.59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388089.59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58312.43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58312.43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436048.87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436048.87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470497.79</v>
      </c>
      <c r="H119" s="40">
        <v>0</v>
      </c>
      <c r="I119" s="40">
        <v>0</v>
      </c>
      <c r="J119" s="40">
        <v>0</v>
      </c>
      <c r="K119" s="41">
        <f t="shared" si="24"/>
        <v>470497.79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38334.94</v>
      </c>
      <c r="H120" s="40">
        <v>0</v>
      </c>
      <c r="I120" s="40">
        <v>0</v>
      </c>
      <c r="J120" s="40">
        <v>0</v>
      </c>
      <c r="K120" s="41">
        <f t="shared" si="24"/>
        <v>38334.94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241150.22</v>
      </c>
      <c r="H121" s="40">
        <v>0</v>
      </c>
      <c r="I121" s="40">
        <v>0</v>
      </c>
      <c r="J121" s="40">
        <v>0</v>
      </c>
      <c r="K121" s="41">
        <f t="shared" si="24"/>
        <v>241150.22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202182.79</v>
      </c>
      <c r="H122" s="40">
        <v>0</v>
      </c>
      <c r="I122" s="40">
        <v>0</v>
      </c>
      <c r="J122" s="40">
        <v>0</v>
      </c>
      <c r="K122" s="41">
        <f t="shared" si="24"/>
        <v>202182.79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567899.34</v>
      </c>
      <c r="H123" s="40">
        <v>0</v>
      </c>
      <c r="I123" s="40">
        <v>0</v>
      </c>
      <c r="J123" s="40">
        <v>0</v>
      </c>
      <c r="K123" s="41">
        <f t="shared" si="24"/>
        <v>567899.34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244301.83</v>
      </c>
      <c r="I124" s="40">
        <v>0</v>
      </c>
      <c r="J124" s="40">
        <v>0</v>
      </c>
      <c r="K124" s="41">
        <f t="shared" si="24"/>
        <v>244301.83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438696.9</v>
      </c>
      <c r="I125" s="40">
        <v>0</v>
      </c>
      <c r="J125" s="40">
        <v>0</v>
      </c>
      <c r="K125" s="41">
        <f t="shared" si="24"/>
        <v>438696.9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277586.6</v>
      </c>
      <c r="J126" s="40">
        <v>0</v>
      </c>
      <c r="K126" s="41">
        <f t="shared" si="24"/>
        <v>277586.6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507542</v>
      </c>
      <c r="K127" s="44">
        <f t="shared" si="24"/>
        <v>507542</v>
      </c>
    </row>
    <row r="128" spans="1:11" ht="18.75" customHeight="1">
      <c r="A128" s="39"/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59"/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2015-10-22T18:06:45Z</dcterms:modified>
  <cp:category/>
  <cp:version/>
  <cp:contentType/>
  <cp:contentStatus/>
</cp:coreProperties>
</file>