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<sst xmlns="http://schemas.openxmlformats.org/spreadsheetml/2006/main" count="133" uniqueCount="133">
  <si>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</si>
  <si>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</si>
  <si>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</si>
  <si>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</si>
  <si>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</si>
  <si>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</si>
  <si>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</si>
  <si>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</si>
  <si>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</si>
  <si>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</si>
  <si>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</si>
  <si>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</si>
  <si>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</si>
  <si>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</si>
  <si>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</si>
  <si>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</si>
  <si>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</si>
  <si>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</si>
  <si>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</si>
  <si>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</si>
  <si>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</si>
  <si>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</si>
  <si>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</si>
  <si>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</si>
  <si>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</si>
  <si>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</si>
  <si>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</si>
  <si>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</si>
  <si>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</si>
  <si>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</si>
  <si>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</si>
  <si>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</si>
  <si>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</si>
  <si>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</si>
  <si>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</si>
  <si>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</si>
  <si>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</si>
  <si>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</si>
  <si>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</si>
  <si>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</si>
  <si>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</si>
  <si>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</si>
  <si>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</si>
  <si>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</si>
  <si>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</si>
  <si>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</si>
  <si>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</si>
  <si>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</si>
  <si>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</si>
  <si>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</si>
  <si>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</si>
  <si>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</si>
  <si>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</si>
  <si>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</si>
  <si>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</si>
  <si>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</si>
  <si>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</si>
  <si>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</si>
  <si>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</si>
  <si>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</si>
  <si>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</si>
  <si>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</si>
  <si>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</si>
  <si>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</si>
  <si>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</si>
  <si>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</si>
  <si>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</si>
  <si>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</si>
  <si>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</si>
  <si>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</si>
  <si>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</si>
  <si>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</si>
  <si>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</si>
  <si>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</si>
  <si>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</si>
  <si>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</si>
  <si>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</si>
  <si>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</si>
  <si>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</si>
  <si>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</si>
  <si>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</si>
  <si>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</si>
  <si>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</si>
  <si>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</si>
  <si>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</si>
  <si>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</si>
  <si>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</si>
  <si>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</si>
  <si>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</si>
  <si>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</si>
  <si>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</si>
  <si>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</si>
  <si>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</si>
  <si>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</si>
  <si>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</si>
  <si>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</si>
  <si>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</si>
  <si>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</si>
  <si>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</si>
  <si>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</si>
  <si>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</si>
  <si>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</si>
  <si>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</si>
  <si>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</si>
  <si>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</si>
  <si>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</si>
  <si>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</si>
  <si>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</si>
  <si>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</si>
  <si>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</si>
  <si>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</si>
  <si>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</si>
  <si>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</si>
  <si>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</si>
  <si>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</si>
  <si>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</si>
  <si>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</si>
  <si>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</si>
  <si>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</si>
  <si>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</si>
  <si>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</si>
  <si>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</si>
  <si>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</si>
  <si>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</si>
  <si>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</si>
  <si>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</si>
  <si>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</si>
  <si>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</si>
  <si>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</si>
  <si>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OPERAÇÃO 16/10/15 - VENCIMENTO 23/10/15</t>
  </si>
  <si>
    <t>6.3. Revisão de Remuneração pelo Transporte Coletivo ¹</t>
  </si>
  <si>
    <t>Nota:</t>
  </si>
  <si>
    <t xml:space="preserve">       ¹ Ajuste dos valores da energia para tração de julho/15.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</si>
</sst>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B1">
      <selection activeCell="K7" sqref="K7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129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604284</v>
      </c>
      <c r="C7" s="9">
        <f t="shared" si="0"/>
        <v>769520</v>
      </c>
      <c r="D7" s="9">
        <f t="shared" si="0"/>
        <v>791587</v>
      </c>
      <c r="E7" s="9">
        <f t="shared" si="0"/>
        <v>532532</v>
      </c>
      <c r="F7" s="9">
        <f t="shared" si="0"/>
        <v>734827</v>
      </c>
      <c r="G7" s="9">
        <f t="shared" si="0"/>
        <v>1230610</v>
      </c>
      <c r="H7" s="9">
        <f t="shared" si="0"/>
        <v>561469</v>
      </c>
      <c r="I7" s="9">
        <f t="shared" si="0"/>
        <v>121734</v>
      </c>
      <c r="J7" s="9">
        <f t="shared" si="0"/>
        <v>308787</v>
      </c>
      <c r="K7" s="9">
        <f t="shared" si="0"/>
        <v>5655350</v>
      </c>
      <c r="L7" s="52"/>
    </row>
    <row r="8" spans="1:11" ht="17.25" customHeight="1">
      <c r="A8" s="10" t="s">
        <v>101</v>
      </c>
      <c r="B8" s="11">
        <f>B9+B12+B16</f>
        <v>369769</v>
      </c>
      <c r="C8" s="11">
        <f aca="true" t="shared" si="1" ref="C8:J8">C9+C12+C16</f>
        <v>483184</v>
      </c>
      <c r="D8" s="11">
        <f t="shared" si="1"/>
        <v>467823</v>
      </c>
      <c r="E8" s="11">
        <f t="shared" si="1"/>
        <v>327670</v>
      </c>
      <c r="F8" s="11">
        <f t="shared" si="1"/>
        <v>434941</v>
      </c>
      <c r="G8" s="11">
        <f t="shared" si="1"/>
        <v>712649</v>
      </c>
      <c r="H8" s="11">
        <f t="shared" si="1"/>
        <v>359002</v>
      </c>
      <c r="I8" s="11">
        <f t="shared" si="1"/>
        <v>68294</v>
      </c>
      <c r="J8" s="11">
        <f t="shared" si="1"/>
        <v>183106</v>
      </c>
      <c r="K8" s="11">
        <f>SUM(B8:J8)</f>
        <v>3406438</v>
      </c>
    </row>
    <row r="9" spans="1:11" ht="17.25" customHeight="1">
      <c r="A9" s="15" t="s">
        <v>17</v>
      </c>
      <c r="B9" s="13">
        <f>+B10+B11</f>
        <v>41046</v>
      </c>
      <c r="C9" s="13">
        <f aca="true" t="shared" si="2" ref="C9:J9">+C10+C11</f>
        <v>59034</v>
      </c>
      <c r="D9" s="13">
        <f t="shared" si="2"/>
        <v>49656</v>
      </c>
      <c r="E9" s="13">
        <f t="shared" si="2"/>
        <v>37846</v>
      </c>
      <c r="F9" s="13">
        <f t="shared" si="2"/>
        <v>43592</v>
      </c>
      <c r="G9" s="13">
        <f t="shared" si="2"/>
        <v>56058</v>
      </c>
      <c r="H9" s="13">
        <f t="shared" si="2"/>
        <v>50338</v>
      </c>
      <c r="I9" s="13">
        <f t="shared" si="2"/>
        <v>9404</v>
      </c>
      <c r="J9" s="13">
        <f t="shared" si="2"/>
        <v>17740</v>
      </c>
      <c r="K9" s="11">
        <f>SUM(B9:J9)</f>
        <v>364714</v>
      </c>
    </row>
    <row r="10" spans="1:11" ht="17.25" customHeight="1">
      <c r="A10" s="29" t="s">
        <v>18</v>
      </c>
      <c r="B10" s="13">
        <v>41046</v>
      </c>
      <c r="C10" s="13">
        <v>59034</v>
      </c>
      <c r="D10" s="13">
        <v>49656</v>
      </c>
      <c r="E10" s="13">
        <v>37846</v>
      </c>
      <c r="F10" s="13">
        <v>43592</v>
      </c>
      <c r="G10" s="13">
        <v>56058</v>
      </c>
      <c r="H10" s="13">
        <v>50338</v>
      </c>
      <c r="I10" s="13">
        <v>9404</v>
      </c>
      <c r="J10" s="13">
        <v>17740</v>
      </c>
      <c r="K10" s="11">
        <f>SUM(B10:J10)</f>
        <v>364714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252326</v>
      </c>
      <c r="C12" s="17">
        <f t="shared" si="3"/>
        <v>330597</v>
      </c>
      <c r="D12" s="17">
        <f t="shared" si="3"/>
        <v>326504</v>
      </c>
      <c r="E12" s="17">
        <f t="shared" si="3"/>
        <v>230336</v>
      </c>
      <c r="F12" s="17">
        <f t="shared" si="3"/>
        <v>303580</v>
      </c>
      <c r="G12" s="17">
        <f t="shared" si="3"/>
        <v>517890</v>
      </c>
      <c r="H12" s="17">
        <f t="shared" si="3"/>
        <v>247059</v>
      </c>
      <c r="I12" s="17">
        <f t="shared" si="3"/>
        <v>45854</v>
      </c>
      <c r="J12" s="17">
        <f t="shared" si="3"/>
        <v>127422</v>
      </c>
      <c r="K12" s="11">
        <f aca="true" t="shared" si="4" ref="K12:K27">SUM(B12:J12)</f>
        <v>2381568</v>
      </c>
    </row>
    <row r="13" spans="1:13" ht="17.25" customHeight="1">
      <c r="A13" s="14" t="s">
        <v>20</v>
      </c>
      <c r="B13" s="13">
        <v>116891</v>
      </c>
      <c r="C13" s="13">
        <v>163306</v>
      </c>
      <c r="D13" s="13">
        <v>166800</v>
      </c>
      <c r="E13" s="13">
        <v>113747</v>
      </c>
      <c r="F13" s="13">
        <v>149247</v>
      </c>
      <c r="G13" s="13">
        <v>241446</v>
      </c>
      <c r="H13" s="13">
        <v>111338</v>
      </c>
      <c r="I13" s="13">
        <v>24663</v>
      </c>
      <c r="J13" s="13">
        <v>65645</v>
      </c>
      <c r="K13" s="11">
        <f t="shared" si="4"/>
        <v>1153083</v>
      </c>
      <c r="L13" s="52"/>
      <c r="M13" s="53"/>
    </row>
    <row r="14" spans="1:12" ht="17.25" customHeight="1">
      <c r="A14" s="14" t="s">
        <v>21</v>
      </c>
      <c r="B14" s="13">
        <v>120993</v>
      </c>
      <c r="C14" s="13">
        <v>146585</v>
      </c>
      <c r="D14" s="13">
        <v>143506</v>
      </c>
      <c r="E14" s="13">
        <v>103456</v>
      </c>
      <c r="F14" s="13">
        <v>139355</v>
      </c>
      <c r="G14" s="13">
        <v>253920</v>
      </c>
      <c r="H14" s="13">
        <v>115252</v>
      </c>
      <c r="I14" s="13">
        <v>17986</v>
      </c>
      <c r="J14" s="13">
        <v>56469</v>
      </c>
      <c r="K14" s="11">
        <f t="shared" si="4"/>
        <v>1097522</v>
      </c>
      <c r="L14" s="52"/>
    </row>
    <row r="15" spans="1:11" ht="17.25" customHeight="1">
      <c r="A15" s="14" t="s">
        <v>22</v>
      </c>
      <c r="B15" s="13">
        <v>14442</v>
      </c>
      <c r="C15" s="13">
        <v>20706</v>
      </c>
      <c r="D15" s="13">
        <v>16198</v>
      </c>
      <c r="E15" s="13">
        <v>13133</v>
      </c>
      <c r="F15" s="13">
        <v>14978</v>
      </c>
      <c r="G15" s="13">
        <v>22524</v>
      </c>
      <c r="H15" s="13">
        <v>20469</v>
      </c>
      <c r="I15" s="13">
        <v>3205</v>
      </c>
      <c r="J15" s="13">
        <v>5308</v>
      </c>
      <c r="K15" s="11">
        <f t="shared" si="4"/>
        <v>130963</v>
      </c>
    </row>
    <row r="16" spans="1:11" ht="17.25" customHeight="1">
      <c r="A16" s="15" t="s">
        <v>97</v>
      </c>
      <c r="B16" s="13">
        <f>B17+B18+B19</f>
        <v>76397</v>
      </c>
      <c r="C16" s="13">
        <f aca="true" t="shared" si="5" ref="C16:J16">C17+C18+C19</f>
        <v>93553</v>
      </c>
      <c r="D16" s="13">
        <f t="shared" si="5"/>
        <v>91663</v>
      </c>
      <c r="E16" s="13">
        <f t="shared" si="5"/>
        <v>59488</v>
      </c>
      <c r="F16" s="13">
        <f t="shared" si="5"/>
        <v>87769</v>
      </c>
      <c r="G16" s="13">
        <f t="shared" si="5"/>
        <v>138701</v>
      </c>
      <c r="H16" s="13">
        <f t="shared" si="5"/>
        <v>61605</v>
      </c>
      <c r="I16" s="13">
        <f t="shared" si="5"/>
        <v>13036</v>
      </c>
      <c r="J16" s="13">
        <f t="shared" si="5"/>
        <v>37944</v>
      </c>
      <c r="K16" s="11">
        <f t="shared" si="4"/>
        <v>660156</v>
      </c>
    </row>
    <row r="17" spans="1:11" ht="17.25" customHeight="1">
      <c r="A17" s="14" t="s">
        <v>98</v>
      </c>
      <c r="B17" s="13">
        <v>12316</v>
      </c>
      <c r="C17" s="13">
        <v>16380</v>
      </c>
      <c r="D17" s="13">
        <v>15252</v>
      </c>
      <c r="E17" s="13">
        <v>10758</v>
      </c>
      <c r="F17" s="13">
        <v>15860</v>
      </c>
      <c r="G17" s="13">
        <v>26747</v>
      </c>
      <c r="H17" s="13">
        <v>12111</v>
      </c>
      <c r="I17" s="13">
        <v>2654</v>
      </c>
      <c r="J17" s="13">
        <v>5789</v>
      </c>
      <c r="K17" s="11">
        <f t="shared" si="4"/>
        <v>117867</v>
      </c>
    </row>
    <row r="18" spans="1:11" ht="17.25" customHeight="1">
      <c r="A18" s="14" t="s">
        <v>99</v>
      </c>
      <c r="B18" s="13">
        <v>4037</v>
      </c>
      <c r="C18" s="13">
        <v>3959</v>
      </c>
      <c r="D18" s="13">
        <v>5894</v>
      </c>
      <c r="E18" s="13">
        <v>3715</v>
      </c>
      <c r="F18" s="13">
        <v>6059</v>
      </c>
      <c r="G18" s="13">
        <v>11196</v>
      </c>
      <c r="H18" s="13">
        <v>3174</v>
      </c>
      <c r="I18" s="13">
        <v>713</v>
      </c>
      <c r="J18" s="13">
        <v>2664</v>
      </c>
      <c r="K18" s="11">
        <f t="shared" si="4"/>
        <v>41411</v>
      </c>
    </row>
    <row r="19" spans="1:11" ht="17.25" customHeight="1">
      <c r="A19" s="14" t="s">
        <v>100</v>
      </c>
      <c r="B19" s="13">
        <v>60044</v>
      </c>
      <c r="C19" s="13">
        <v>73214</v>
      </c>
      <c r="D19" s="13">
        <v>70517</v>
      </c>
      <c r="E19" s="13">
        <v>45015</v>
      </c>
      <c r="F19" s="13">
        <v>65850</v>
      </c>
      <c r="G19" s="13">
        <v>100758</v>
      </c>
      <c r="H19" s="13">
        <v>46320</v>
      </c>
      <c r="I19" s="13">
        <v>9669</v>
      </c>
      <c r="J19" s="13">
        <v>29491</v>
      </c>
      <c r="K19" s="11">
        <f t="shared" si="4"/>
        <v>500878</v>
      </c>
    </row>
    <row r="20" spans="1:11" ht="17.25" customHeight="1">
      <c r="A20" s="16" t="s">
        <v>23</v>
      </c>
      <c r="B20" s="11">
        <f>+B21+B22+B23</f>
        <v>178699</v>
      </c>
      <c r="C20" s="11">
        <f aca="true" t="shared" si="6" ref="C20:J20">+C21+C22+C23</f>
        <v>200164</v>
      </c>
      <c r="D20" s="11">
        <f t="shared" si="6"/>
        <v>225518</v>
      </c>
      <c r="E20" s="11">
        <f t="shared" si="6"/>
        <v>144568</v>
      </c>
      <c r="F20" s="11">
        <f t="shared" si="6"/>
        <v>228529</v>
      </c>
      <c r="G20" s="11">
        <f t="shared" si="6"/>
        <v>426612</v>
      </c>
      <c r="H20" s="11">
        <f t="shared" si="6"/>
        <v>150366</v>
      </c>
      <c r="I20" s="11">
        <f t="shared" si="6"/>
        <v>35323</v>
      </c>
      <c r="J20" s="11">
        <f t="shared" si="6"/>
        <v>83553</v>
      </c>
      <c r="K20" s="11">
        <f t="shared" si="4"/>
        <v>1673332</v>
      </c>
    </row>
    <row r="21" spans="1:12" ht="17.25" customHeight="1">
      <c r="A21" s="12" t="s">
        <v>24</v>
      </c>
      <c r="B21" s="13">
        <v>92262</v>
      </c>
      <c r="C21" s="13">
        <v>113230</v>
      </c>
      <c r="D21" s="13">
        <v>129862</v>
      </c>
      <c r="E21" s="13">
        <v>81088</v>
      </c>
      <c r="F21" s="13">
        <v>126797</v>
      </c>
      <c r="G21" s="13">
        <v>219427</v>
      </c>
      <c r="H21" s="13">
        <v>81461</v>
      </c>
      <c r="I21" s="13">
        <v>21487</v>
      </c>
      <c r="J21" s="13">
        <v>47562</v>
      </c>
      <c r="K21" s="11">
        <f t="shared" si="4"/>
        <v>913176</v>
      </c>
      <c r="L21" s="52"/>
    </row>
    <row r="22" spans="1:12" ht="17.25" customHeight="1">
      <c r="A22" s="12" t="s">
        <v>25</v>
      </c>
      <c r="B22" s="13">
        <v>79207</v>
      </c>
      <c r="C22" s="13">
        <v>78517</v>
      </c>
      <c r="D22" s="13">
        <v>87652</v>
      </c>
      <c r="E22" s="13">
        <v>58250</v>
      </c>
      <c r="F22" s="13">
        <v>94475</v>
      </c>
      <c r="G22" s="13">
        <v>194574</v>
      </c>
      <c r="H22" s="13">
        <v>61360</v>
      </c>
      <c r="I22" s="13">
        <v>12350</v>
      </c>
      <c r="J22" s="13">
        <v>33526</v>
      </c>
      <c r="K22" s="11">
        <f t="shared" si="4"/>
        <v>699911</v>
      </c>
      <c r="L22" s="52"/>
    </row>
    <row r="23" spans="1:11" ht="17.25" customHeight="1">
      <c r="A23" s="12" t="s">
        <v>26</v>
      </c>
      <c r="B23" s="13">
        <v>7230</v>
      </c>
      <c r="C23" s="13">
        <v>8417</v>
      </c>
      <c r="D23" s="13">
        <v>8004</v>
      </c>
      <c r="E23" s="13">
        <v>5230</v>
      </c>
      <c r="F23" s="13">
        <v>7257</v>
      </c>
      <c r="G23" s="13">
        <v>12611</v>
      </c>
      <c r="H23" s="13">
        <v>7545</v>
      </c>
      <c r="I23" s="13">
        <v>1486</v>
      </c>
      <c r="J23" s="13">
        <v>2465</v>
      </c>
      <c r="K23" s="11">
        <f t="shared" si="4"/>
        <v>60245</v>
      </c>
    </row>
    <row r="24" spans="1:11" ht="17.25" customHeight="1">
      <c r="A24" s="16" t="s">
        <v>27</v>
      </c>
      <c r="B24" s="13">
        <v>55816</v>
      </c>
      <c r="C24" s="13">
        <v>86172</v>
      </c>
      <c r="D24" s="13">
        <v>98246</v>
      </c>
      <c r="E24" s="13">
        <v>60294</v>
      </c>
      <c r="F24" s="13">
        <v>71357</v>
      </c>
      <c r="G24" s="13">
        <v>91349</v>
      </c>
      <c r="H24" s="13">
        <v>44517</v>
      </c>
      <c r="I24" s="13">
        <v>18117</v>
      </c>
      <c r="J24" s="13">
        <v>42128</v>
      </c>
      <c r="K24" s="11">
        <f t="shared" si="4"/>
        <v>567996</v>
      </c>
    </row>
    <row r="25" spans="1:12" ht="17.25" customHeight="1">
      <c r="A25" s="12" t="s">
        <v>28</v>
      </c>
      <c r="B25" s="13">
        <v>35722</v>
      </c>
      <c r="C25" s="13">
        <v>55150</v>
      </c>
      <c r="D25" s="13">
        <v>62877</v>
      </c>
      <c r="E25" s="13">
        <v>38588</v>
      </c>
      <c r="F25" s="13">
        <v>45668</v>
      </c>
      <c r="G25" s="13">
        <v>58463</v>
      </c>
      <c r="H25" s="13">
        <v>28491</v>
      </c>
      <c r="I25" s="13">
        <v>11595</v>
      </c>
      <c r="J25" s="13">
        <v>26962</v>
      </c>
      <c r="K25" s="11">
        <f t="shared" si="4"/>
        <v>363516</v>
      </c>
      <c r="L25" s="52"/>
    </row>
    <row r="26" spans="1:12" ht="17.25" customHeight="1">
      <c r="A26" s="12" t="s">
        <v>29</v>
      </c>
      <c r="B26" s="13">
        <v>20094</v>
      </c>
      <c r="C26" s="13">
        <v>31022</v>
      </c>
      <c r="D26" s="13">
        <v>35369</v>
      </c>
      <c r="E26" s="13">
        <v>21706</v>
      </c>
      <c r="F26" s="13">
        <v>25689</v>
      </c>
      <c r="G26" s="13">
        <v>32886</v>
      </c>
      <c r="H26" s="13">
        <v>16026</v>
      </c>
      <c r="I26" s="13">
        <v>6522</v>
      </c>
      <c r="J26" s="13">
        <v>15166</v>
      </c>
      <c r="K26" s="11">
        <f t="shared" si="4"/>
        <v>204480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7584</v>
      </c>
      <c r="I27" s="11">
        <v>0</v>
      </c>
      <c r="J27" s="11">
        <v>0</v>
      </c>
      <c r="K27" s="11">
        <f t="shared" si="4"/>
        <v>7584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9231.42</v>
      </c>
      <c r="I35" s="19">
        <v>0</v>
      </c>
      <c r="J35" s="19">
        <v>0</v>
      </c>
      <c r="K35" s="23">
        <f>SUM(B35:J35)</f>
        <v>9231.42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1576525.5899999999</v>
      </c>
      <c r="C47" s="22">
        <f aca="true" t="shared" si="11" ref="C47:H47">+C48+C57</f>
        <v>2286975.4100000006</v>
      </c>
      <c r="D47" s="22">
        <f t="shared" si="11"/>
        <v>2648499.77</v>
      </c>
      <c r="E47" s="22">
        <f t="shared" si="11"/>
        <v>1521397.69</v>
      </c>
      <c r="F47" s="22">
        <f t="shared" si="11"/>
        <v>2032293.57</v>
      </c>
      <c r="G47" s="22">
        <f t="shared" si="11"/>
        <v>2923978.5100000002</v>
      </c>
      <c r="H47" s="22">
        <f t="shared" si="11"/>
        <v>1542902.01</v>
      </c>
      <c r="I47" s="22">
        <f>+I48+I57</f>
        <v>582820.33</v>
      </c>
      <c r="J47" s="22">
        <f>+J48+J57</f>
        <v>890846.2600000001</v>
      </c>
      <c r="K47" s="22">
        <f>SUM(B47:J47)</f>
        <v>16006239.14</v>
      </c>
    </row>
    <row r="48" spans="1:11" ht="17.25" customHeight="1">
      <c r="A48" s="16" t="s">
        <v>115</v>
      </c>
      <c r="B48" s="23">
        <f>SUM(B49:B56)</f>
        <v>1559216.5599999998</v>
      </c>
      <c r="C48" s="23">
        <f aca="true" t="shared" si="12" ref="C48:J48">SUM(C49:C56)</f>
        <v>2265024.7300000004</v>
      </c>
      <c r="D48" s="23">
        <f t="shared" si="12"/>
        <v>2623267.54</v>
      </c>
      <c r="E48" s="23">
        <f t="shared" si="12"/>
        <v>1500509.77</v>
      </c>
      <c r="F48" s="23">
        <f t="shared" si="12"/>
        <v>2010477.4300000002</v>
      </c>
      <c r="G48" s="23">
        <f t="shared" si="12"/>
        <v>2896410.12</v>
      </c>
      <c r="H48" s="23">
        <f t="shared" si="12"/>
        <v>1524308.71</v>
      </c>
      <c r="I48" s="23">
        <f t="shared" si="12"/>
        <v>582820.33</v>
      </c>
      <c r="J48" s="23">
        <f t="shared" si="12"/>
        <v>877936.9700000001</v>
      </c>
      <c r="K48" s="23">
        <f aca="true" t="shared" si="13" ref="K48:K57">SUM(B48:J48)</f>
        <v>15839972.16</v>
      </c>
    </row>
    <row r="49" spans="1:11" ht="17.25" customHeight="1">
      <c r="A49" s="34" t="s">
        <v>46</v>
      </c>
      <c r="B49" s="23">
        <f aca="true" t="shared" si="14" ref="B49:H49">ROUND(B30*B7,2)</f>
        <v>1558025.44</v>
      </c>
      <c r="C49" s="23">
        <f t="shared" si="14"/>
        <v>2258002.54</v>
      </c>
      <c r="D49" s="23">
        <f t="shared" si="14"/>
        <v>2620865.4</v>
      </c>
      <c r="E49" s="23">
        <f t="shared" si="14"/>
        <v>1499503.61</v>
      </c>
      <c r="F49" s="23">
        <f t="shared" si="14"/>
        <v>2008649.6</v>
      </c>
      <c r="G49" s="23">
        <f t="shared" si="14"/>
        <v>2893779.42</v>
      </c>
      <c r="H49" s="23">
        <f t="shared" si="14"/>
        <v>1513945.01</v>
      </c>
      <c r="I49" s="23">
        <f>ROUND(I30*I7,2)</f>
        <v>581754.61</v>
      </c>
      <c r="J49" s="23">
        <f>ROUND(J30*J7,2)</f>
        <v>875719.93</v>
      </c>
      <c r="K49" s="23">
        <f t="shared" si="13"/>
        <v>15810245.559999999</v>
      </c>
    </row>
    <row r="50" spans="1:11" ht="17.25" customHeight="1">
      <c r="A50" s="34" t="s">
        <v>47</v>
      </c>
      <c r="B50" s="19">
        <v>0</v>
      </c>
      <c r="C50" s="23">
        <f>ROUND(C31*C7,2)</f>
        <v>5019.12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5019.12</v>
      </c>
    </row>
    <row r="51" spans="1:11" ht="17.25" customHeight="1">
      <c r="A51" s="68" t="s">
        <v>108</v>
      </c>
      <c r="B51" s="69">
        <f aca="true" t="shared" si="15" ref="B51:H51">ROUND(B32*B7,2)</f>
        <v>-2900.56</v>
      </c>
      <c r="C51" s="69">
        <f t="shared" si="15"/>
        <v>-3770.65</v>
      </c>
      <c r="D51" s="69">
        <f t="shared" si="15"/>
        <v>-3957.94</v>
      </c>
      <c r="E51" s="69">
        <f t="shared" si="15"/>
        <v>-2439.24</v>
      </c>
      <c r="F51" s="69">
        <f t="shared" si="15"/>
        <v>-3453.69</v>
      </c>
      <c r="G51" s="69">
        <f t="shared" si="15"/>
        <v>-4799.38</v>
      </c>
      <c r="H51" s="69">
        <f t="shared" si="15"/>
        <v>-2582.76</v>
      </c>
      <c r="I51" s="19">
        <v>0</v>
      </c>
      <c r="J51" s="19">
        <v>0</v>
      </c>
      <c r="K51" s="69">
        <f>SUM(B51:J51)</f>
        <v>-23904.22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9231.42</v>
      </c>
      <c r="I53" s="31">
        <f>+I35</f>
        <v>0</v>
      </c>
      <c r="J53" s="31">
        <f>+J35</f>
        <v>0</v>
      </c>
      <c r="K53" s="23">
        <f t="shared" si="13"/>
        <v>9231.42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17309.03</v>
      </c>
      <c r="C57" s="36">
        <v>21950.68</v>
      </c>
      <c r="D57" s="36">
        <v>25232.23</v>
      </c>
      <c r="E57" s="36">
        <v>20887.92</v>
      </c>
      <c r="F57" s="36">
        <v>21816.14</v>
      </c>
      <c r="G57" s="36">
        <v>27568.39</v>
      </c>
      <c r="H57" s="36">
        <v>18593.3</v>
      </c>
      <c r="I57" s="19">
        <v>0</v>
      </c>
      <c r="J57" s="36">
        <v>12909.29</v>
      </c>
      <c r="K57" s="36">
        <f t="shared" si="13"/>
        <v>166266.98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-249310.33000000002</v>
      </c>
      <c r="C61" s="35">
        <f t="shared" si="16"/>
        <v>-244702.32</v>
      </c>
      <c r="D61" s="35">
        <f t="shared" si="16"/>
        <v>-273885.5</v>
      </c>
      <c r="E61" s="35">
        <f t="shared" si="16"/>
        <v>-288452.70999999996</v>
      </c>
      <c r="F61" s="35">
        <f t="shared" si="16"/>
        <v>-289405.15</v>
      </c>
      <c r="G61" s="35">
        <f t="shared" si="16"/>
        <v>-320163.54000000004</v>
      </c>
      <c r="H61" s="35">
        <f t="shared" si="16"/>
        <v>-198568.47</v>
      </c>
      <c r="I61" s="35">
        <f t="shared" si="16"/>
        <v>-427826.8</v>
      </c>
      <c r="J61" s="35">
        <f t="shared" si="16"/>
        <v>-89386.35</v>
      </c>
      <c r="K61" s="35">
        <f>SUM(B61:J61)</f>
        <v>-2381701.17</v>
      </c>
    </row>
    <row r="62" spans="1:11" ht="18.75" customHeight="1">
      <c r="A62" s="16" t="s">
        <v>77</v>
      </c>
      <c r="B62" s="35">
        <f aca="true" t="shared" si="17" ref="B62:J62">B63+B64+B65+B66+B67+B68</f>
        <v>-231261.27000000002</v>
      </c>
      <c r="C62" s="35">
        <f t="shared" si="17"/>
        <v>-215808.41</v>
      </c>
      <c r="D62" s="35">
        <f t="shared" si="17"/>
        <v>-202403.31</v>
      </c>
      <c r="E62" s="35">
        <f t="shared" si="17"/>
        <v>-254597.11</v>
      </c>
      <c r="F62" s="35">
        <f t="shared" si="17"/>
        <v>-242922.21000000002</v>
      </c>
      <c r="G62" s="35">
        <f t="shared" si="17"/>
        <v>-268161.83</v>
      </c>
      <c r="H62" s="35">
        <f t="shared" si="17"/>
        <v>-176183</v>
      </c>
      <c r="I62" s="35">
        <f t="shared" si="17"/>
        <v>-32914</v>
      </c>
      <c r="J62" s="35">
        <f t="shared" si="17"/>
        <v>-62090</v>
      </c>
      <c r="K62" s="35">
        <f aca="true" t="shared" si="18" ref="K62:K98">SUM(B62:J62)</f>
        <v>-1686341.1400000001</v>
      </c>
    </row>
    <row r="63" spans="1:11" ht="18.75" customHeight="1">
      <c r="A63" s="12" t="s">
        <v>78</v>
      </c>
      <c r="B63" s="35">
        <f>-ROUND(B9*$D$3,2)</f>
        <v>-143661</v>
      </c>
      <c r="C63" s="35">
        <f aca="true" t="shared" si="19" ref="C63:J63">-ROUND(C9*$D$3,2)</f>
        <v>-206619</v>
      </c>
      <c r="D63" s="35">
        <f t="shared" si="19"/>
        <v>-173796</v>
      </c>
      <c r="E63" s="35">
        <f t="shared" si="19"/>
        <v>-132461</v>
      </c>
      <c r="F63" s="35">
        <f t="shared" si="19"/>
        <v>-152572</v>
      </c>
      <c r="G63" s="35">
        <f t="shared" si="19"/>
        <v>-196203</v>
      </c>
      <c r="H63" s="35">
        <f t="shared" si="19"/>
        <v>-176183</v>
      </c>
      <c r="I63" s="35">
        <f t="shared" si="19"/>
        <v>-32914</v>
      </c>
      <c r="J63" s="35">
        <f t="shared" si="19"/>
        <v>-62090</v>
      </c>
      <c r="K63" s="35">
        <f t="shared" si="18"/>
        <v>-1276499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-822.5</v>
      </c>
      <c r="C65" s="35">
        <v>-269.5</v>
      </c>
      <c r="D65" s="35">
        <v>-325.5</v>
      </c>
      <c r="E65" s="35">
        <v>-1536.5</v>
      </c>
      <c r="F65" s="35">
        <v>-500.5</v>
      </c>
      <c r="G65" s="35">
        <v>-378</v>
      </c>
      <c r="H65" s="19">
        <v>0</v>
      </c>
      <c r="I65" s="19">
        <v>0</v>
      </c>
      <c r="J65" s="19">
        <v>0</v>
      </c>
      <c r="K65" s="35">
        <f t="shared" si="18"/>
        <v>-3832.5</v>
      </c>
    </row>
    <row r="66" spans="1:11" ht="18.75" customHeight="1">
      <c r="A66" s="12" t="s">
        <v>109</v>
      </c>
      <c r="B66" s="35">
        <v>-1169</v>
      </c>
      <c r="C66" s="35">
        <v>-784</v>
      </c>
      <c r="D66" s="35">
        <v>-637</v>
      </c>
      <c r="E66" s="35">
        <v>-1102.5</v>
      </c>
      <c r="F66" s="35">
        <v>-637</v>
      </c>
      <c r="G66" s="35">
        <v>-367.5</v>
      </c>
      <c r="H66" s="19">
        <v>0</v>
      </c>
      <c r="I66" s="19">
        <v>0</v>
      </c>
      <c r="J66" s="19">
        <v>0</v>
      </c>
      <c r="K66" s="35">
        <f t="shared" si="18"/>
        <v>-4697</v>
      </c>
    </row>
    <row r="67" spans="1:11" ht="18.75" customHeight="1">
      <c r="A67" s="12" t="s">
        <v>55</v>
      </c>
      <c r="B67" s="47">
        <v>-85608.77</v>
      </c>
      <c r="C67" s="47">
        <v>-8135.91</v>
      </c>
      <c r="D67" s="47">
        <v>-27644.81</v>
      </c>
      <c r="E67" s="47">
        <v>-119362.11</v>
      </c>
      <c r="F67" s="47">
        <v>-89212.71</v>
      </c>
      <c r="G67" s="47">
        <v>-71213.33</v>
      </c>
      <c r="H67" s="19">
        <v>0</v>
      </c>
      <c r="I67" s="19">
        <v>0</v>
      </c>
      <c r="J67" s="19">
        <v>0</v>
      </c>
      <c r="K67" s="35">
        <f t="shared" si="18"/>
        <v>-401177.64</v>
      </c>
    </row>
    <row r="68" spans="1:11" ht="18.75" customHeight="1">
      <c r="A68" s="12" t="s">
        <v>56</v>
      </c>
      <c r="B68" s="19">
        <v>0</v>
      </c>
      <c r="C68" s="19">
        <v>0</v>
      </c>
      <c r="D68" s="47">
        <v>0</v>
      </c>
      <c r="E68" s="47">
        <v>-135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-135</v>
      </c>
    </row>
    <row r="69" spans="1:11" ht="18.75" customHeight="1">
      <c r="A69" s="12" t="s">
        <v>82</v>
      </c>
      <c r="B69" s="35">
        <f>SUM(B70:B96)</f>
        <v>-18049.059999999998</v>
      </c>
      <c r="C69" s="35">
        <f aca="true" t="shared" si="20" ref="C69:J69">SUM(C70:C96)</f>
        <v>-28893.91</v>
      </c>
      <c r="D69" s="35">
        <f t="shared" si="20"/>
        <v>-71482.19</v>
      </c>
      <c r="E69" s="35">
        <f t="shared" si="20"/>
        <v>-33855.6</v>
      </c>
      <c r="F69" s="35">
        <f t="shared" si="20"/>
        <v>-46482.94</v>
      </c>
      <c r="G69" s="35">
        <f t="shared" si="20"/>
        <v>-52001.71</v>
      </c>
      <c r="H69" s="35">
        <f t="shared" si="20"/>
        <v>-22385.47</v>
      </c>
      <c r="I69" s="35">
        <f t="shared" si="20"/>
        <v>-64038.61</v>
      </c>
      <c r="J69" s="35">
        <f t="shared" si="20"/>
        <v>-27296.35</v>
      </c>
      <c r="K69" s="35">
        <f t="shared" si="18"/>
        <v>-364485.83999999997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-114.09</v>
      </c>
      <c r="D71" s="35">
        <v>-11.43</v>
      </c>
      <c r="E71" s="19">
        <v>0</v>
      </c>
      <c r="F71" s="19">
        <v>0</v>
      </c>
      <c r="G71" s="35">
        <v>-11.43</v>
      </c>
      <c r="H71" s="19">
        <v>0</v>
      </c>
      <c r="I71" s="19">
        <v>0</v>
      </c>
      <c r="J71" s="19">
        <v>0</v>
      </c>
      <c r="K71" s="35">
        <f t="shared" si="18"/>
        <v>-136.95000000000002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-14109.06</v>
      </c>
      <c r="C74" s="35">
        <v>-20481.82</v>
      </c>
      <c r="D74" s="35">
        <v>-19362.28</v>
      </c>
      <c r="E74" s="35">
        <v>-13578</v>
      </c>
      <c r="F74" s="35">
        <v>-18658.98</v>
      </c>
      <c r="G74" s="35">
        <v>-28433.42</v>
      </c>
      <c r="H74" s="35">
        <v>-13922.47</v>
      </c>
      <c r="I74" s="35">
        <v>-4894.39</v>
      </c>
      <c r="J74" s="35">
        <v>-10090.2</v>
      </c>
      <c r="K74" s="48">
        <f t="shared" si="18"/>
        <v>-143530.62000000002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-3940</v>
      </c>
      <c r="C76" s="19">
        <v>-8298</v>
      </c>
      <c r="D76" s="19">
        <v>-51040.73</v>
      </c>
      <c r="E76" s="19">
        <v>-7650</v>
      </c>
      <c r="F76" s="19">
        <v>-27443.31</v>
      </c>
      <c r="G76" s="19">
        <v>-23556.86</v>
      </c>
      <c r="H76" s="19">
        <v>-8463</v>
      </c>
      <c r="I76" s="19">
        <v>-4680</v>
      </c>
      <c r="J76" s="19">
        <v>-1260</v>
      </c>
      <c r="K76" s="19">
        <f t="shared" si="18"/>
        <v>-136331.90000000002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-12627.6</v>
      </c>
      <c r="F93" s="19">
        <v>0</v>
      </c>
      <c r="G93" s="19">
        <v>0</v>
      </c>
      <c r="H93" s="19">
        <v>0</v>
      </c>
      <c r="I93" s="48">
        <v>-7343.54</v>
      </c>
      <c r="J93" s="48">
        <v>-15946.15</v>
      </c>
      <c r="K93" s="48">
        <f t="shared" si="18"/>
        <v>-35917.29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130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48">
        <v>-330874.19</v>
      </c>
      <c r="J98" s="19">
        <v>0</v>
      </c>
      <c r="K98" s="48">
        <f t="shared" si="18"/>
        <v>-330874.19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1327215.2599999998</v>
      </c>
      <c r="C101" s="24">
        <f t="shared" si="21"/>
        <v>2042273.0900000005</v>
      </c>
      <c r="D101" s="24">
        <f t="shared" si="21"/>
        <v>2374614.27</v>
      </c>
      <c r="E101" s="24">
        <f t="shared" si="21"/>
        <v>1232944.98</v>
      </c>
      <c r="F101" s="24">
        <f t="shared" si="21"/>
        <v>1742888.4200000002</v>
      </c>
      <c r="G101" s="24">
        <f t="shared" si="21"/>
        <v>2603814.97</v>
      </c>
      <c r="H101" s="24">
        <f t="shared" si="21"/>
        <v>1344333.54</v>
      </c>
      <c r="I101" s="24">
        <f>+I102+I103</f>
        <v>154993.52999999997</v>
      </c>
      <c r="J101" s="24">
        <f>+J102+J103</f>
        <v>801459.9100000001</v>
      </c>
      <c r="K101" s="48">
        <f>SUM(B101:J101)</f>
        <v>13624537.97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1309906.2299999997</v>
      </c>
      <c r="C102" s="24">
        <f t="shared" si="22"/>
        <v>2020322.4100000006</v>
      </c>
      <c r="D102" s="24">
        <f t="shared" si="22"/>
        <v>2349382.04</v>
      </c>
      <c r="E102" s="24">
        <f t="shared" si="22"/>
        <v>1212057.06</v>
      </c>
      <c r="F102" s="24">
        <f t="shared" si="22"/>
        <v>1721072.2800000003</v>
      </c>
      <c r="G102" s="24">
        <f t="shared" si="22"/>
        <v>2576246.58</v>
      </c>
      <c r="H102" s="24">
        <f t="shared" si="22"/>
        <v>1325740.24</v>
      </c>
      <c r="I102" s="24">
        <f t="shared" si="22"/>
        <v>154993.52999999997</v>
      </c>
      <c r="J102" s="24">
        <f t="shared" si="22"/>
        <v>788550.6200000001</v>
      </c>
      <c r="K102" s="48">
        <f>SUM(B102:J102)</f>
        <v>13458270.989999998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17309.03</v>
      </c>
      <c r="C103" s="24">
        <f t="shared" si="23"/>
        <v>21950.68</v>
      </c>
      <c r="D103" s="24">
        <f t="shared" si="23"/>
        <v>25232.23</v>
      </c>
      <c r="E103" s="24">
        <f t="shared" si="23"/>
        <v>20887.92</v>
      </c>
      <c r="F103" s="24">
        <f t="shared" si="23"/>
        <v>21816.14</v>
      </c>
      <c r="G103" s="24">
        <f t="shared" si="23"/>
        <v>27568.39</v>
      </c>
      <c r="H103" s="24">
        <f t="shared" si="23"/>
        <v>18593.3</v>
      </c>
      <c r="I103" s="19">
        <f t="shared" si="23"/>
        <v>0</v>
      </c>
      <c r="J103" s="24">
        <f t="shared" si="23"/>
        <v>12909.29</v>
      </c>
      <c r="K103" s="48">
        <f>SUM(B103:J103)</f>
        <v>166266.98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13624537.979999997</v>
      </c>
      <c r="L109" s="54"/>
    </row>
    <row r="110" spans="1:11" ht="18.75" customHeight="1">
      <c r="A110" s="26" t="s">
        <v>73</v>
      </c>
      <c r="B110" s="27">
        <v>168535.57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168535.57</v>
      </c>
    </row>
    <row r="111" spans="1:11" ht="18.75" customHeight="1">
      <c r="A111" s="26" t="s">
        <v>74</v>
      </c>
      <c r="B111" s="27">
        <v>1158679.69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1158679.69</v>
      </c>
    </row>
    <row r="112" spans="1:11" ht="18.75" customHeight="1">
      <c r="A112" s="26" t="s">
        <v>75</v>
      </c>
      <c r="B112" s="40">
        <v>0</v>
      </c>
      <c r="C112" s="27">
        <f>+C101</f>
        <v>2042273.0900000005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2042273.0900000005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2374614.27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2374614.27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1232944.98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1232944.98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332348.22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332348.22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620046.73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620046.73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87951.77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87951.77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702541.7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702541.7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767071.01</v>
      </c>
      <c r="H119" s="40">
        <v>0</v>
      </c>
      <c r="I119" s="40">
        <v>0</v>
      </c>
      <c r="J119" s="40">
        <v>0</v>
      </c>
      <c r="K119" s="41">
        <f t="shared" si="24"/>
        <v>767071.01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60009.95</v>
      </c>
      <c r="H120" s="40">
        <v>0</v>
      </c>
      <c r="I120" s="40">
        <v>0</v>
      </c>
      <c r="J120" s="40">
        <v>0</v>
      </c>
      <c r="K120" s="41">
        <f t="shared" si="24"/>
        <v>60009.95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412549.97</v>
      </c>
      <c r="H121" s="40">
        <v>0</v>
      </c>
      <c r="I121" s="40">
        <v>0</v>
      </c>
      <c r="J121" s="40">
        <v>0</v>
      </c>
      <c r="K121" s="41">
        <f t="shared" si="24"/>
        <v>412549.97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381856.87</v>
      </c>
      <c r="H122" s="40">
        <v>0</v>
      </c>
      <c r="I122" s="40">
        <v>0</v>
      </c>
      <c r="J122" s="40">
        <v>0</v>
      </c>
      <c r="K122" s="41">
        <f t="shared" si="24"/>
        <v>381856.87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982327.18</v>
      </c>
      <c r="H123" s="40">
        <v>0</v>
      </c>
      <c r="I123" s="40">
        <v>0</v>
      </c>
      <c r="J123" s="40">
        <v>0</v>
      </c>
      <c r="K123" s="41">
        <f t="shared" si="24"/>
        <v>982327.18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480530.62</v>
      </c>
      <c r="I124" s="40">
        <v>0</v>
      </c>
      <c r="J124" s="40">
        <v>0</v>
      </c>
      <c r="K124" s="41">
        <f t="shared" si="24"/>
        <v>480530.62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863802.92</v>
      </c>
      <c r="I125" s="40">
        <v>0</v>
      </c>
      <c r="J125" s="40">
        <v>0</v>
      </c>
      <c r="K125" s="41">
        <f t="shared" si="24"/>
        <v>863802.92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154993.52999999997</v>
      </c>
      <c r="J126" s="40">
        <v>0</v>
      </c>
      <c r="K126" s="41">
        <f t="shared" si="24"/>
        <v>154993.52999999997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801459.91</v>
      </c>
      <c r="K127" s="44">
        <f t="shared" si="24"/>
        <v>801459.91</v>
      </c>
    </row>
    <row r="128" spans="1:11" ht="18.75" customHeight="1">
      <c r="A128" s="39" t="s">
        <v>131</v>
      </c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 t="s">
        <v>132</v>
      </c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2015-10-22T17:44:05Z</dcterms:modified>
  <cp:category/>
  <cp:version/>
  <cp:contentType/>
  <cp:contentStatus/>
</cp:coreProperties>
</file>