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<sst xmlns="http://schemas.openxmlformats.org/spreadsheetml/2006/main" count="131" uniqueCount="131">
  <si>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</si>
  <si>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</si>
  <si>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</si>
  <si>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</si>
  <si>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</si>
  <si>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</si>
  <si>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</si>
  <si>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</si>
  <si>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</si>
  <si>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</si>
  <si>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</si>
  <si>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</si>
  <si>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</si>
  <si>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</si>
  <si>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</si>
  <si>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</si>
  <si>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</si>
  <si>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</si>
  <si>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</si>
  <si>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</si>
  <si>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</si>
  <si>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</si>
  <si>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</si>
  <si>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</si>
  <si>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</si>
  <si>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</si>
  <si>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</si>
  <si>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</si>
  <si>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</si>
  <si>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</si>
  <si>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</si>
  <si>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</si>
  <si>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</si>
  <si>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</si>
  <si>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</si>
  <si>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</si>
  <si>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</si>
  <si>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</si>
  <si>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</si>
  <si>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</si>
  <si>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</si>
  <si>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</si>
  <si>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</si>
  <si>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</si>
  <si>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</si>
  <si>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</si>
  <si>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</si>
  <si>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</si>
  <si>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</si>
  <si>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</si>
  <si>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</si>
  <si>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</si>
  <si>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</si>
  <si>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</si>
  <si>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</si>
  <si>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</si>
  <si>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</si>
  <si>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</si>
  <si>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</si>
  <si>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</si>
  <si>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</si>
  <si>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</si>
  <si>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</si>
  <si>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</si>
  <si>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</si>
  <si>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</si>
  <si>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</si>
  <si>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</si>
  <si>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</si>
  <si>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</si>
  <si>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</si>
  <si>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</si>
  <si>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</si>
  <si>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</si>
  <si>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</si>
  <si>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</si>
  <si>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</si>
  <si>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</si>
  <si>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</si>
  <si>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</si>
  <si>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</si>
  <si>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</si>
  <si>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</si>
  <si>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</si>
  <si>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</si>
  <si>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</si>
  <si>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</si>
  <si>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</si>
  <si>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</si>
  <si>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</si>
  <si>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</si>
  <si>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</si>
  <si>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</si>
  <si>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</si>
  <si>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</si>
  <si>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</si>
  <si>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</si>
  <si>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</si>
  <si>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</si>
  <si>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</si>
  <si>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</si>
  <si>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</si>
  <si>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</si>
  <si>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</si>
  <si>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</si>
  <si>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</si>
  <si>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</si>
  <si>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</si>
  <si>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</si>
  <si>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</si>
  <si>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</si>
  <si>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</si>
  <si>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</si>
  <si>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</si>
  <si>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</si>
  <si>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</si>
  <si>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</si>
  <si>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</si>
  <si>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</si>
  <si>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</si>
  <si>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</si>
  <si>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</si>
  <si>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</si>
  <si>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</si>
  <si>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</si>
  <si>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</si>
  <si>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</si>
  <si>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</si>
  <si>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</si>
  <si>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</si>
  <si>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15/10/15 - VENCIMENTO 22/10/15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</si>
</sst>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623999</v>
      </c>
      <c r="C7" s="9">
        <f t="shared" si="0"/>
        <v>780839</v>
      </c>
      <c r="D7" s="9">
        <f t="shared" si="0"/>
        <v>806715</v>
      </c>
      <c r="E7" s="9">
        <f t="shared" si="0"/>
        <v>547774</v>
      </c>
      <c r="F7" s="9">
        <f t="shared" si="0"/>
        <v>747389</v>
      </c>
      <c r="G7" s="9">
        <f t="shared" si="0"/>
        <v>1245804</v>
      </c>
      <c r="H7" s="9">
        <f t="shared" si="0"/>
        <v>572787</v>
      </c>
      <c r="I7" s="9">
        <f t="shared" si="0"/>
        <v>124664</v>
      </c>
      <c r="J7" s="9">
        <f t="shared" si="0"/>
        <v>311092</v>
      </c>
      <c r="K7" s="9">
        <f t="shared" si="0"/>
        <v>5761063</v>
      </c>
      <c r="L7" s="52"/>
    </row>
    <row r="8" spans="1:11" ht="17.25" customHeight="1">
      <c r="A8" s="10" t="s">
        <v>101</v>
      </c>
      <c r="B8" s="11">
        <f>B9+B12+B16</f>
        <v>379982</v>
      </c>
      <c r="C8" s="11">
        <f aca="true" t="shared" si="1" ref="C8:J8">C9+C12+C16</f>
        <v>486914</v>
      </c>
      <c r="D8" s="11">
        <f t="shared" si="1"/>
        <v>473668</v>
      </c>
      <c r="E8" s="11">
        <f t="shared" si="1"/>
        <v>335804</v>
      </c>
      <c r="F8" s="11">
        <f t="shared" si="1"/>
        <v>440124</v>
      </c>
      <c r="G8" s="11">
        <f t="shared" si="1"/>
        <v>717941</v>
      </c>
      <c r="H8" s="11">
        <f t="shared" si="1"/>
        <v>364360</v>
      </c>
      <c r="I8" s="11">
        <f t="shared" si="1"/>
        <v>69466</v>
      </c>
      <c r="J8" s="11">
        <f t="shared" si="1"/>
        <v>183194</v>
      </c>
      <c r="K8" s="11">
        <f>SUM(B8:J8)</f>
        <v>3451453</v>
      </c>
    </row>
    <row r="9" spans="1:11" ht="17.25" customHeight="1">
      <c r="A9" s="15" t="s">
        <v>17</v>
      </c>
      <c r="B9" s="13">
        <f>+B10+B11</f>
        <v>41239</v>
      </c>
      <c r="C9" s="13">
        <f aca="true" t="shared" si="2" ref="C9:J9">+C10+C11</f>
        <v>56941</v>
      </c>
      <c r="D9" s="13">
        <f t="shared" si="2"/>
        <v>47740</v>
      </c>
      <c r="E9" s="13">
        <f t="shared" si="2"/>
        <v>38287</v>
      </c>
      <c r="F9" s="13">
        <f t="shared" si="2"/>
        <v>42400</v>
      </c>
      <c r="G9" s="13">
        <f t="shared" si="2"/>
        <v>55200</v>
      </c>
      <c r="H9" s="13">
        <f t="shared" si="2"/>
        <v>50377</v>
      </c>
      <c r="I9" s="13">
        <f t="shared" si="2"/>
        <v>9228</v>
      </c>
      <c r="J9" s="13">
        <f t="shared" si="2"/>
        <v>16575</v>
      </c>
      <c r="K9" s="11">
        <f>SUM(B9:J9)</f>
        <v>357987</v>
      </c>
    </row>
    <row r="10" spans="1:11" ht="17.25" customHeight="1">
      <c r="A10" s="29" t="s">
        <v>18</v>
      </c>
      <c r="B10" s="13">
        <v>41239</v>
      </c>
      <c r="C10" s="13">
        <v>56941</v>
      </c>
      <c r="D10" s="13">
        <v>47740</v>
      </c>
      <c r="E10" s="13">
        <v>38287</v>
      </c>
      <c r="F10" s="13">
        <v>42400</v>
      </c>
      <c r="G10" s="13">
        <v>55200</v>
      </c>
      <c r="H10" s="13">
        <v>50377</v>
      </c>
      <c r="I10" s="13">
        <v>9228</v>
      </c>
      <c r="J10" s="13">
        <v>16575</v>
      </c>
      <c r="K10" s="11">
        <f>SUM(B10:J10)</f>
        <v>357987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262555</v>
      </c>
      <c r="C12" s="17">
        <f t="shared" si="3"/>
        <v>336493</v>
      </c>
      <c r="D12" s="17">
        <f t="shared" si="3"/>
        <v>333236</v>
      </c>
      <c r="E12" s="17">
        <f t="shared" si="3"/>
        <v>237205</v>
      </c>
      <c r="F12" s="17">
        <f t="shared" si="3"/>
        <v>310144</v>
      </c>
      <c r="G12" s="17">
        <f t="shared" si="3"/>
        <v>524622</v>
      </c>
      <c r="H12" s="17">
        <f t="shared" si="3"/>
        <v>252804</v>
      </c>
      <c r="I12" s="17">
        <f t="shared" si="3"/>
        <v>46858</v>
      </c>
      <c r="J12" s="17">
        <f t="shared" si="3"/>
        <v>128032</v>
      </c>
      <c r="K12" s="11">
        <f aca="true" t="shared" si="4" ref="K12:K27">SUM(B12:J12)</f>
        <v>2431949</v>
      </c>
    </row>
    <row r="13" spans="1:13" ht="17.25" customHeight="1">
      <c r="A13" s="14" t="s">
        <v>20</v>
      </c>
      <c r="B13" s="13">
        <v>121298</v>
      </c>
      <c r="C13" s="13">
        <v>165186</v>
      </c>
      <c r="D13" s="13">
        <v>169385</v>
      </c>
      <c r="E13" s="13">
        <v>116772</v>
      </c>
      <c r="F13" s="13">
        <v>151946</v>
      </c>
      <c r="G13" s="13">
        <v>243416</v>
      </c>
      <c r="H13" s="13">
        <v>113197</v>
      </c>
      <c r="I13" s="13">
        <v>25161</v>
      </c>
      <c r="J13" s="13">
        <v>65688</v>
      </c>
      <c r="K13" s="11">
        <f t="shared" si="4"/>
        <v>1172049</v>
      </c>
      <c r="L13" s="52"/>
      <c r="M13" s="53"/>
    </row>
    <row r="14" spans="1:12" ht="17.25" customHeight="1">
      <c r="A14" s="14" t="s">
        <v>21</v>
      </c>
      <c r="B14" s="13">
        <v>126777</v>
      </c>
      <c r="C14" s="13">
        <v>149488</v>
      </c>
      <c r="D14" s="13">
        <v>146975</v>
      </c>
      <c r="E14" s="13">
        <v>106404</v>
      </c>
      <c r="F14" s="13">
        <v>142973</v>
      </c>
      <c r="G14" s="13">
        <v>257681</v>
      </c>
      <c r="H14" s="13">
        <v>118405</v>
      </c>
      <c r="I14" s="13">
        <v>18159</v>
      </c>
      <c r="J14" s="13">
        <v>57015</v>
      </c>
      <c r="K14" s="11">
        <f t="shared" si="4"/>
        <v>1123877</v>
      </c>
      <c r="L14" s="52"/>
    </row>
    <row r="15" spans="1:11" ht="17.25" customHeight="1">
      <c r="A15" s="14" t="s">
        <v>22</v>
      </c>
      <c r="B15" s="13">
        <v>14480</v>
      </c>
      <c r="C15" s="13">
        <v>21819</v>
      </c>
      <c r="D15" s="13">
        <v>16876</v>
      </c>
      <c r="E15" s="13">
        <v>14029</v>
      </c>
      <c r="F15" s="13">
        <v>15225</v>
      </c>
      <c r="G15" s="13">
        <v>23525</v>
      </c>
      <c r="H15" s="13">
        <v>21202</v>
      </c>
      <c r="I15" s="13">
        <v>3538</v>
      </c>
      <c r="J15" s="13">
        <v>5329</v>
      </c>
      <c r="K15" s="11">
        <f t="shared" si="4"/>
        <v>136023</v>
      </c>
    </row>
    <row r="16" spans="1:11" ht="17.25" customHeight="1">
      <c r="A16" s="15" t="s">
        <v>97</v>
      </c>
      <c r="B16" s="13">
        <f>B17+B18+B19</f>
        <v>76188</v>
      </c>
      <c r="C16" s="13">
        <f aca="true" t="shared" si="5" ref="C16:J16">C17+C18+C19</f>
        <v>93480</v>
      </c>
      <c r="D16" s="13">
        <f t="shared" si="5"/>
        <v>92692</v>
      </c>
      <c r="E16" s="13">
        <f t="shared" si="5"/>
        <v>60312</v>
      </c>
      <c r="F16" s="13">
        <f t="shared" si="5"/>
        <v>87580</v>
      </c>
      <c r="G16" s="13">
        <f t="shared" si="5"/>
        <v>138119</v>
      </c>
      <c r="H16" s="13">
        <f t="shared" si="5"/>
        <v>61179</v>
      </c>
      <c r="I16" s="13">
        <f t="shared" si="5"/>
        <v>13380</v>
      </c>
      <c r="J16" s="13">
        <f t="shared" si="5"/>
        <v>38587</v>
      </c>
      <c r="K16" s="11">
        <f t="shared" si="4"/>
        <v>661517</v>
      </c>
    </row>
    <row r="17" spans="1:11" ht="17.25" customHeight="1">
      <c r="A17" s="14" t="s">
        <v>98</v>
      </c>
      <c r="B17" s="13">
        <v>12589</v>
      </c>
      <c r="C17" s="13">
        <v>16425</v>
      </c>
      <c r="D17" s="13">
        <v>15392</v>
      </c>
      <c r="E17" s="13">
        <v>10869</v>
      </c>
      <c r="F17" s="13">
        <v>16137</v>
      </c>
      <c r="G17" s="13">
        <v>27046</v>
      </c>
      <c r="H17" s="13">
        <v>12402</v>
      </c>
      <c r="I17" s="13">
        <v>2697</v>
      </c>
      <c r="J17" s="13">
        <v>5835</v>
      </c>
      <c r="K17" s="11">
        <f t="shared" si="4"/>
        <v>119392</v>
      </c>
    </row>
    <row r="18" spans="1:11" ht="17.25" customHeight="1">
      <c r="A18" s="14" t="s">
        <v>99</v>
      </c>
      <c r="B18" s="13">
        <v>4197</v>
      </c>
      <c r="C18" s="13">
        <v>4020</v>
      </c>
      <c r="D18" s="13">
        <v>5923</v>
      </c>
      <c r="E18" s="13">
        <v>3808</v>
      </c>
      <c r="F18" s="13">
        <v>5979</v>
      </c>
      <c r="G18" s="13">
        <v>11219</v>
      </c>
      <c r="H18" s="13">
        <v>3143</v>
      </c>
      <c r="I18" s="13">
        <v>746</v>
      </c>
      <c r="J18" s="13">
        <v>2699</v>
      </c>
      <c r="K18" s="11">
        <f t="shared" si="4"/>
        <v>41734</v>
      </c>
    </row>
    <row r="19" spans="1:11" ht="17.25" customHeight="1">
      <c r="A19" s="14" t="s">
        <v>100</v>
      </c>
      <c r="B19" s="13">
        <v>59402</v>
      </c>
      <c r="C19" s="13">
        <v>73035</v>
      </c>
      <c r="D19" s="13">
        <v>71377</v>
      </c>
      <c r="E19" s="13">
        <v>45635</v>
      </c>
      <c r="F19" s="13">
        <v>65464</v>
      </c>
      <c r="G19" s="13">
        <v>99854</v>
      </c>
      <c r="H19" s="13">
        <v>45634</v>
      </c>
      <c r="I19" s="13">
        <v>9937</v>
      </c>
      <c r="J19" s="13">
        <v>30053</v>
      </c>
      <c r="K19" s="11">
        <f t="shared" si="4"/>
        <v>500391</v>
      </c>
    </row>
    <row r="20" spans="1:11" ht="17.25" customHeight="1">
      <c r="A20" s="16" t="s">
        <v>23</v>
      </c>
      <c r="B20" s="11">
        <f>+B21+B22+B23</f>
        <v>185764</v>
      </c>
      <c r="C20" s="11">
        <f aca="true" t="shared" si="6" ref="C20:J20">+C21+C22+C23</f>
        <v>204957</v>
      </c>
      <c r="D20" s="11">
        <f t="shared" si="6"/>
        <v>232500</v>
      </c>
      <c r="E20" s="11">
        <f t="shared" si="6"/>
        <v>149104</v>
      </c>
      <c r="F20" s="11">
        <f t="shared" si="6"/>
        <v>232375</v>
      </c>
      <c r="G20" s="11">
        <f t="shared" si="6"/>
        <v>434042</v>
      </c>
      <c r="H20" s="11">
        <f t="shared" si="6"/>
        <v>153820</v>
      </c>
      <c r="I20" s="11">
        <f t="shared" si="6"/>
        <v>36452</v>
      </c>
      <c r="J20" s="11">
        <f t="shared" si="6"/>
        <v>84621</v>
      </c>
      <c r="K20" s="11">
        <f t="shared" si="4"/>
        <v>1713635</v>
      </c>
    </row>
    <row r="21" spans="1:12" ht="17.25" customHeight="1">
      <c r="A21" s="12" t="s">
        <v>24</v>
      </c>
      <c r="B21" s="13">
        <v>95563</v>
      </c>
      <c r="C21" s="13">
        <v>115509</v>
      </c>
      <c r="D21" s="13">
        <v>132918</v>
      </c>
      <c r="E21" s="13">
        <v>83271</v>
      </c>
      <c r="F21" s="13">
        <v>128333</v>
      </c>
      <c r="G21" s="13">
        <v>221889</v>
      </c>
      <c r="H21" s="13">
        <v>83158</v>
      </c>
      <c r="I21" s="13">
        <v>21958</v>
      </c>
      <c r="J21" s="13">
        <v>47663</v>
      </c>
      <c r="K21" s="11">
        <f t="shared" si="4"/>
        <v>930262</v>
      </c>
      <c r="L21" s="52"/>
    </row>
    <row r="22" spans="1:12" ht="17.25" customHeight="1">
      <c r="A22" s="12" t="s">
        <v>25</v>
      </c>
      <c r="B22" s="13">
        <v>83137</v>
      </c>
      <c r="C22" s="13">
        <v>80691</v>
      </c>
      <c r="D22" s="13">
        <v>91274</v>
      </c>
      <c r="E22" s="13">
        <v>60241</v>
      </c>
      <c r="F22" s="13">
        <v>96714</v>
      </c>
      <c r="G22" s="13">
        <v>199223</v>
      </c>
      <c r="H22" s="13">
        <v>62851</v>
      </c>
      <c r="I22" s="13">
        <v>12930</v>
      </c>
      <c r="J22" s="13">
        <v>34284</v>
      </c>
      <c r="K22" s="11">
        <f t="shared" si="4"/>
        <v>721345</v>
      </c>
      <c r="L22" s="52"/>
    </row>
    <row r="23" spans="1:11" ht="17.25" customHeight="1">
      <c r="A23" s="12" t="s">
        <v>26</v>
      </c>
      <c r="B23" s="13">
        <v>7064</v>
      </c>
      <c r="C23" s="13">
        <v>8757</v>
      </c>
      <c r="D23" s="13">
        <v>8308</v>
      </c>
      <c r="E23" s="13">
        <v>5592</v>
      </c>
      <c r="F23" s="13">
        <v>7328</v>
      </c>
      <c r="G23" s="13">
        <v>12930</v>
      </c>
      <c r="H23" s="13">
        <v>7811</v>
      </c>
      <c r="I23" s="13">
        <v>1564</v>
      </c>
      <c r="J23" s="13">
        <v>2674</v>
      </c>
      <c r="K23" s="11">
        <f t="shared" si="4"/>
        <v>62028</v>
      </c>
    </row>
    <row r="24" spans="1:11" ht="17.25" customHeight="1">
      <c r="A24" s="16" t="s">
        <v>27</v>
      </c>
      <c r="B24" s="13">
        <v>58253</v>
      </c>
      <c r="C24" s="13">
        <v>88968</v>
      </c>
      <c r="D24" s="13">
        <v>100547</v>
      </c>
      <c r="E24" s="13">
        <v>62866</v>
      </c>
      <c r="F24" s="13">
        <v>74890</v>
      </c>
      <c r="G24" s="13">
        <v>93821</v>
      </c>
      <c r="H24" s="13">
        <v>46970</v>
      </c>
      <c r="I24" s="13">
        <v>18746</v>
      </c>
      <c r="J24" s="13">
        <v>43277</v>
      </c>
      <c r="K24" s="11">
        <f t="shared" si="4"/>
        <v>588338</v>
      </c>
    </row>
    <row r="25" spans="1:12" ht="17.25" customHeight="1">
      <c r="A25" s="12" t="s">
        <v>28</v>
      </c>
      <c r="B25" s="13">
        <v>37282</v>
      </c>
      <c r="C25" s="13">
        <v>56940</v>
      </c>
      <c r="D25" s="13">
        <v>64350</v>
      </c>
      <c r="E25" s="13">
        <v>40234</v>
      </c>
      <c r="F25" s="13">
        <v>47930</v>
      </c>
      <c r="G25" s="13">
        <v>60045</v>
      </c>
      <c r="H25" s="13">
        <v>30061</v>
      </c>
      <c r="I25" s="13">
        <v>11997</v>
      </c>
      <c r="J25" s="13">
        <v>27697</v>
      </c>
      <c r="K25" s="11">
        <f t="shared" si="4"/>
        <v>376536</v>
      </c>
      <c r="L25" s="52"/>
    </row>
    <row r="26" spans="1:12" ht="17.25" customHeight="1">
      <c r="A26" s="12" t="s">
        <v>29</v>
      </c>
      <c r="B26" s="13">
        <v>20971</v>
      </c>
      <c r="C26" s="13">
        <v>32028</v>
      </c>
      <c r="D26" s="13">
        <v>36197</v>
      </c>
      <c r="E26" s="13">
        <v>22632</v>
      </c>
      <c r="F26" s="13">
        <v>26960</v>
      </c>
      <c r="G26" s="13">
        <v>33776</v>
      </c>
      <c r="H26" s="13">
        <v>16909</v>
      </c>
      <c r="I26" s="13">
        <v>6749</v>
      </c>
      <c r="J26" s="13">
        <v>15580</v>
      </c>
      <c r="K26" s="11">
        <f t="shared" si="4"/>
        <v>211802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7637</v>
      </c>
      <c r="I27" s="11">
        <v>0</v>
      </c>
      <c r="J27" s="11">
        <v>0</v>
      </c>
      <c r="K27" s="11">
        <f t="shared" si="4"/>
        <v>7637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9088.51</v>
      </c>
      <c r="I35" s="19">
        <v>0</v>
      </c>
      <c r="J35" s="19">
        <v>0</v>
      </c>
      <c r="K35" s="23">
        <f>SUM(B35:J35)</f>
        <v>9088.51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6360.08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39380.280000000006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6360.08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39380.280000000006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1486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9201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1627262.1300000001</v>
      </c>
      <c r="C47" s="22">
        <f aca="true" t="shared" si="11" ref="C47:H47">+C48+C57</f>
        <v>2320207.1100000003</v>
      </c>
      <c r="D47" s="22">
        <f t="shared" si="11"/>
        <v>2698511.42</v>
      </c>
      <c r="E47" s="22">
        <f t="shared" si="11"/>
        <v>1564246.2999999998</v>
      </c>
      <c r="F47" s="22">
        <f t="shared" si="11"/>
        <v>2066572.76</v>
      </c>
      <c r="G47" s="22">
        <f t="shared" si="11"/>
        <v>2959647.94</v>
      </c>
      <c r="H47" s="22">
        <f t="shared" si="11"/>
        <v>1573224.9000000001</v>
      </c>
      <c r="I47" s="22">
        <f>+I48+I57</f>
        <v>596822.51</v>
      </c>
      <c r="J47" s="22">
        <f>+J48+J57</f>
        <v>897383.2400000001</v>
      </c>
      <c r="K47" s="22">
        <f>SUM(B47:J47)</f>
        <v>16303878.31</v>
      </c>
    </row>
    <row r="48" spans="1:11" ht="17.25" customHeight="1">
      <c r="A48" s="16" t="s">
        <v>115</v>
      </c>
      <c r="B48" s="23">
        <f>SUM(B49:B56)</f>
        <v>1609953.1</v>
      </c>
      <c r="C48" s="23">
        <f aca="true" t="shared" si="12" ref="C48:J48">SUM(C49:C56)</f>
        <v>2298256.43</v>
      </c>
      <c r="D48" s="23">
        <f t="shared" si="12"/>
        <v>2673279.19</v>
      </c>
      <c r="E48" s="23">
        <f t="shared" si="12"/>
        <v>1543358.38</v>
      </c>
      <c r="F48" s="23">
        <f t="shared" si="12"/>
        <v>2044756.62</v>
      </c>
      <c r="G48" s="23">
        <f t="shared" si="12"/>
        <v>2932079.55</v>
      </c>
      <c r="H48" s="23">
        <f t="shared" si="12"/>
        <v>1554631.6</v>
      </c>
      <c r="I48" s="23">
        <f t="shared" si="12"/>
        <v>596822.51</v>
      </c>
      <c r="J48" s="23">
        <f t="shared" si="12"/>
        <v>884473.9500000001</v>
      </c>
      <c r="K48" s="23">
        <f aca="true" t="shared" si="13" ref="K48:K57">SUM(B48:J48)</f>
        <v>16137611.329999998</v>
      </c>
    </row>
    <row r="49" spans="1:11" ht="17.25" customHeight="1">
      <c r="A49" s="34" t="s">
        <v>46</v>
      </c>
      <c r="B49" s="23">
        <f aca="true" t="shared" si="14" ref="B49:H49">ROUND(B30*B7,2)</f>
        <v>1608856.62</v>
      </c>
      <c r="C49" s="23">
        <f t="shared" si="14"/>
        <v>2291215.88</v>
      </c>
      <c r="D49" s="23">
        <f t="shared" si="14"/>
        <v>2670952.69</v>
      </c>
      <c r="E49" s="23">
        <f t="shared" si="14"/>
        <v>1542422.03</v>
      </c>
      <c r="F49" s="23">
        <f t="shared" si="14"/>
        <v>2042987.83</v>
      </c>
      <c r="G49" s="23">
        <f t="shared" si="14"/>
        <v>2929508.11</v>
      </c>
      <c r="H49" s="23">
        <f t="shared" si="14"/>
        <v>1544462.87</v>
      </c>
      <c r="I49" s="23">
        <f>ROUND(I30*I7,2)</f>
        <v>595756.79</v>
      </c>
      <c r="J49" s="23">
        <f>ROUND(J30*J7,2)</f>
        <v>882256.91</v>
      </c>
      <c r="K49" s="23">
        <f t="shared" si="13"/>
        <v>16108419.73</v>
      </c>
    </row>
    <row r="50" spans="1:11" ht="17.25" customHeight="1">
      <c r="A50" s="34" t="s">
        <v>47</v>
      </c>
      <c r="B50" s="19">
        <v>0</v>
      </c>
      <c r="C50" s="23">
        <f>ROUND(C31*C7,2)</f>
        <v>5092.94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5092.94</v>
      </c>
    </row>
    <row r="51" spans="1:11" ht="17.25" customHeight="1">
      <c r="A51" s="68" t="s">
        <v>108</v>
      </c>
      <c r="B51" s="69">
        <f aca="true" t="shared" si="15" ref="B51:H51">ROUND(B32*B7,2)</f>
        <v>-2995.2</v>
      </c>
      <c r="C51" s="69">
        <f t="shared" si="15"/>
        <v>-3826.11</v>
      </c>
      <c r="D51" s="69">
        <f t="shared" si="15"/>
        <v>-4033.58</v>
      </c>
      <c r="E51" s="69">
        <f t="shared" si="15"/>
        <v>-2509.05</v>
      </c>
      <c r="F51" s="69">
        <f t="shared" si="15"/>
        <v>-3512.73</v>
      </c>
      <c r="G51" s="69">
        <f t="shared" si="15"/>
        <v>-4858.64</v>
      </c>
      <c r="H51" s="69">
        <f t="shared" si="15"/>
        <v>-2634.82</v>
      </c>
      <c r="I51" s="19">
        <v>0</v>
      </c>
      <c r="J51" s="19">
        <v>0</v>
      </c>
      <c r="K51" s="69">
        <f>SUM(B51:J51)</f>
        <v>-24370.129999999997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9088.51</v>
      </c>
      <c r="I53" s="31">
        <f>+I35</f>
        <v>0</v>
      </c>
      <c r="J53" s="31">
        <f>+J35</f>
        <v>0</v>
      </c>
      <c r="K53" s="23">
        <f t="shared" si="13"/>
        <v>9088.51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6360.08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39380.280000000006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17309.03</v>
      </c>
      <c r="C57" s="36">
        <v>21950.68</v>
      </c>
      <c r="D57" s="36">
        <v>25232.23</v>
      </c>
      <c r="E57" s="36">
        <v>20887.92</v>
      </c>
      <c r="F57" s="36">
        <v>21816.14</v>
      </c>
      <c r="G57" s="36">
        <v>27568.39</v>
      </c>
      <c r="H57" s="36">
        <v>18593.3</v>
      </c>
      <c r="I57" s="19">
        <v>0</v>
      </c>
      <c r="J57" s="36">
        <v>12909.29</v>
      </c>
      <c r="K57" s="36">
        <f t="shared" si="13"/>
        <v>166266.98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-236044.18</v>
      </c>
      <c r="C61" s="35">
        <f t="shared" si="16"/>
        <v>-230275.14</v>
      </c>
      <c r="D61" s="35">
        <f t="shared" si="16"/>
        <v>-217319.74</v>
      </c>
      <c r="E61" s="35">
        <f t="shared" si="16"/>
        <v>-290808.58999999997</v>
      </c>
      <c r="F61" s="35">
        <f t="shared" si="16"/>
        <v>-266959.55</v>
      </c>
      <c r="G61" s="35">
        <f t="shared" si="16"/>
        <v>-294652.36</v>
      </c>
      <c r="H61" s="35">
        <f t="shared" si="16"/>
        <v>-190331.97</v>
      </c>
      <c r="I61" s="35">
        <f t="shared" si="16"/>
        <v>-91833.03</v>
      </c>
      <c r="J61" s="35">
        <f t="shared" si="16"/>
        <v>-84165.86</v>
      </c>
      <c r="K61" s="35">
        <f>SUM(B61:J61)</f>
        <v>-1902390.4200000002</v>
      </c>
    </row>
    <row r="62" spans="1:11" ht="18.75" customHeight="1">
      <c r="A62" s="16" t="s">
        <v>77</v>
      </c>
      <c r="B62" s="35">
        <f aca="true" t="shared" si="17" ref="B62:J62">B63+B64+B65+B66+B67+B68</f>
        <v>-221935.12</v>
      </c>
      <c r="C62" s="35">
        <f t="shared" si="17"/>
        <v>-209679.23</v>
      </c>
      <c r="D62" s="35">
        <f t="shared" si="17"/>
        <v>-196878.28</v>
      </c>
      <c r="E62" s="35">
        <f t="shared" si="17"/>
        <v>-264247.35</v>
      </c>
      <c r="F62" s="35">
        <f t="shared" si="17"/>
        <v>-247919.91999999998</v>
      </c>
      <c r="G62" s="35">
        <f t="shared" si="17"/>
        <v>-266207.51</v>
      </c>
      <c r="H62" s="35">
        <f t="shared" si="17"/>
        <v>-176409.5</v>
      </c>
      <c r="I62" s="35">
        <f t="shared" si="17"/>
        <v>-32298</v>
      </c>
      <c r="J62" s="35">
        <f t="shared" si="17"/>
        <v>-58012.5</v>
      </c>
      <c r="K62" s="35">
        <f aca="true" t="shared" si="18" ref="K62:K98">SUM(B62:J62)</f>
        <v>-1673587.41</v>
      </c>
    </row>
    <row r="63" spans="1:11" ht="18.75" customHeight="1">
      <c r="A63" s="12" t="s">
        <v>78</v>
      </c>
      <c r="B63" s="35">
        <f>-ROUND(B9*$D$3,2)</f>
        <v>-144336.5</v>
      </c>
      <c r="C63" s="35">
        <f aca="true" t="shared" si="19" ref="C63:J63">-ROUND(C9*$D$3,2)</f>
        <v>-199293.5</v>
      </c>
      <c r="D63" s="35">
        <f t="shared" si="19"/>
        <v>-167090</v>
      </c>
      <c r="E63" s="35">
        <f t="shared" si="19"/>
        <v>-134004.5</v>
      </c>
      <c r="F63" s="35">
        <f t="shared" si="19"/>
        <v>-148400</v>
      </c>
      <c r="G63" s="35">
        <f t="shared" si="19"/>
        <v>-193200</v>
      </c>
      <c r="H63" s="35">
        <f t="shared" si="19"/>
        <v>-176319.5</v>
      </c>
      <c r="I63" s="35">
        <f t="shared" si="19"/>
        <v>-32298</v>
      </c>
      <c r="J63" s="35">
        <f t="shared" si="19"/>
        <v>-58012.5</v>
      </c>
      <c r="K63" s="35">
        <f t="shared" si="18"/>
        <v>-1252954.5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35">
        <v>-868</v>
      </c>
      <c r="C65" s="35">
        <v>-241.5</v>
      </c>
      <c r="D65" s="35">
        <v>-507.5</v>
      </c>
      <c r="E65" s="35">
        <v>-2121</v>
      </c>
      <c r="F65" s="35">
        <v>-644</v>
      </c>
      <c r="G65" s="35">
        <v>-353.5</v>
      </c>
      <c r="H65" s="19">
        <v>0</v>
      </c>
      <c r="I65" s="19">
        <v>0</v>
      </c>
      <c r="J65" s="19">
        <v>0</v>
      </c>
      <c r="K65" s="35">
        <f t="shared" si="18"/>
        <v>-4735.5</v>
      </c>
    </row>
    <row r="66" spans="1:11" ht="18.75" customHeight="1">
      <c r="A66" s="12" t="s">
        <v>109</v>
      </c>
      <c r="B66" s="35">
        <v>-1690.5</v>
      </c>
      <c r="C66" s="35">
        <v>-612.5</v>
      </c>
      <c r="D66" s="35">
        <v>-906.5</v>
      </c>
      <c r="E66" s="35">
        <v>-1676.5</v>
      </c>
      <c r="F66" s="35">
        <v>-563.5</v>
      </c>
      <c r="G66" s="35">
        <v>-784</v>
      </c>
      <c r="H66" s="19">
        <v>0</v>
      </c>
      <c r="I66" s="19">
        <v>0</v>
      </c>
      <c r="J66" s="19">
        <v>0</v>
      </c>
      <c r="K66" s="35">
        <f t="shared" si="18"/>
        <v>-6233.5</v>
      </c>
    </row>
    <row r="67" spans="1:11" ht="18.75" customHeight="1">
      <c r="A67" s="12" t="s">
        <v>55</v>
      </c>
      <c r="B67" s="47">
        <v>-74995.12</v>
      </c>
      <c r="C67" s="47">
        <v>-9486.73</v>
      </c>
      <c r="D67" s="47">
        <v>-28374.28</v>
      </c>
      <c r="E67" s="47">
        <v>-126400.35</v>
      </c>
      <c r="F67" s="47">
        <v>-98312.42</v>
      </c>
      <c r="G67" s="47">
        <v>-71870.01</v>
      </c>
      <c r="H67" s="19">
        <v>-90</v>
      </c>
      <c r="I67" s="19">
        <v>0</v>
      </c>
      <c r="J67" s="19">
        <v>0</v>
      </c>
      <c r="K67" s="35">
        <f t="shared" si="18"/>
        <v>-409528.91</v>
      </c>
    </row>
    <row r="68" spans="1:11" ht="18.75" customHeight="1">
      <c r="A68" s="12" t="s">
        <v>56</v>
      </c>
      <c r="B68" s="19">
        <v>-45</v>
      </c>
      <c r="C68" s="19">
        <v>-45</v>
      </c>
      <c r="D68" s="47">
        <v>0</v>
      </c>
      <c r="E68" s="47">
        <v>-45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8"/>
        <v>-135</v>
      </c>
    </row>
    <row r="69" spans="1:11" ht="18.75" customHeight="1">
      <c r="A69" s="12" t="s">
        <v>82</v>
      </c>
      <c r="B69" s="35">
        <f>SUM(B70:B96)</f>
        <v>-14109.06</v>
      </c>
      <c r="C69" s="35">
        <f aca="true" t="shared" si="20" ref="C69:J69">SUM(C70:C96)</f>
        <v>-20595.91</v>
      </c>
      <c r="D69" s="35">
        <f t="shared" si="20"/>
        <v>-20441.46</v>
      </c>
      <c r="E69" s="35">
        <f t="shared" si="20"/>
        <v>-26561.239999999998</v>
      </c>
      <c r="F69" s="35">
        <f t="shared" si="20"/>
        <v>-19039.63</v>
      </c>
      <c r="G69" s="35">
        <f t="shared" si="20"/>
        <v>-28444.85</v>
      </c>
      <c r="H69" s="35">
        <f t="shared" si="20"/>
        <v>-13922.47</v>
      </c>
      <c r="I69" s="35">
        <f t="shared" si="20"/>
        <v>-59535.03</v>
      </c>
      <c r="J69" s="35">
        <f t="shared" si="20"/>
        <v>-26153.36</v>
      </c>
      <c r="K69" s="35">
        <f t="shared" si="18"/>
        <v>-228803.01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-114.09</v>
      </c>
      <c r="D71" s="35">
        <v>-11.43</v>
      </c>
      <c r="E71" s="19">
        <v>0</v>
      </c>
      <c r="F71" s="19">
        <v>0</v>
      </c>
      <c r="G71" s="35">
        <v>-11.43</v>
      </c>
      <c r="H71" s="19">
        <v>0</v>
      </c>
      <c r="I71" s="19">
        <v>0</v>
      </c>
      <c r="J71" s="19">
        <v>0</v>
      </c>
      <c r="K71" s="35">
        <f t="shared" si="18"/>
        <v>-136.95000000000002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7">
        <v>-45000</v>
      </c>
      <c r="J73" s="19">
        <v>0</v>
      </c>
      <c r="K73" s="48">
        <f t="shared" si="18"/>
        <v>-45000</v>
      </c>
    </row>
    <row r="74" spans="1:11" ht="18.75" customHeight="1">
      <c r="A74" s="34" t="s">
        <v>61</v>
      </c>
      <c r="B74" s="35">
        <v>-14109.06</v>
      </c>
      <c r="C74" s="35">
        <v>-20481.82</v>
      </c>
      <c r="D74" s="35">
        <v>-19362.28</v>
      </c>
      <c r="E74" s="35">
        <v>-13578</v>
      </c>
      <c r="F74" s="35">
        <v>-18658.98</v>
      </c>
      <c r="G74" s="35">
        <v>-28433.42</v>
      </c>
      <c r="H74" s="35">
        <v>-13922.47</v>
      </c>
      <c r="I74" s="35">
        <v>-4894.39</v>
      </c>
      <c r="J74" s="35">
        <v>-10090.2</v>
      </c>
      <c r="K74" s="48">
        <f t="shared" si="18"/>
        <v>-143530.62000000002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-12983.24</v>
      </c>
      <c r="F93" s="19">
        <v>0</v>
      </c>
      <c r="G93" s="19">
        <v>0</v>
      </c>
      <c r="H93" s="19">
        <v>0</v>
      </c>
      <c r="I93" s="48">
        <v>-7519.96</v>
      </c>
      <c r="J93" s="48">
        <v>-16063.16</v>
      </c>
      <c r="K93" s="48">
        <f t="shared" si="18"/>
        <v>-36566.36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129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 t="shared" si="18"/>
        <v>0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1391217.95</v>
      </c>
      <c r="C101" s="24">
        <f t="shared" si="21"/>
        <v>2089931.9700000002</v>
      </c>
      <c r="D101" s="24">
        <f t="shared" si="21"/>
        <v>2481191.68</v>
      </c>
      <c r="E101" s="24">
        <f t="shared" si="21"/>
        <v>1273437.7099999997</v>
      </c>
      <c r="F101" s="24">
        <f t="shared" si="21"/>
        <v>1799613.2100000002</v>
      </c>
      <c r="G101" s="24">
        <f t="shared" si="21"/>
        <v>2664995.58</v>
      </c>
      <c r="H101" s="24">
        <f t="shared" si="21"/>
        <v>1382892.9300000002</v>
      </c>
      <c r="I101" s="24">
        <f>+I102+I103</f>
        <v>504989.48</v>
      </c>
      <c r="J101" s="24">
        <f>+J102+J103</f>
        <v>813217.3800000001</v>
      </c>
      <c r="K101" s="48">
        <f>SUM(B101:J101)</f>
        <v>14401487.89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1373908.92</v>
      </c>
      <c r="C102" s="24">
        <f t="shared" si="22"/>
        <v>2067981.2900000003</v>
      </c>
      <c r="D102" s="24">
        <f t="shared" si="22"/>
        <v>2455959.45</v>
      </c>
      <c r="E102" s="24">
        <f t="shared" si="22"/>
        <v>1252549.7899999998</v>
      </c>
      <c r="F102" s="24">
        <f t="shared" si="22"/>
        <v>1777797.0700000003</v>
      </c>
      <c r="G102" s="24">
        <f t="shared" si="22"/>
        <v>2637427.19</v>
      </c>
      <c r="H102" s="24">
        <f t="shared" si="22"/>
        <v>1364299.6300000001</v>
      </c>
      <c r="I102" s="24">
        <f t="shared" si="22"/>
        <v>504989.48</v>
      </c>
      <c r="J102" s="24">
        <f t="shared" si="22"/>
        <v>800308.0900000001</v>
      </c>
      <c r="K102" s="48">
        <f>SUM(B102:J102)</f>
        <v>14235220.91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17309.03</v>
      </c>
      <c r="C103" s="24">
        <f t="shared" si="23"/>
        <v>21950.68</v>
      </c>
      <c r="D103" s="24">
        <f t="shared" si="23"/>
        <v>25232.23</v>
      </c>
      <c r="E103" s="24">
        <f t="shared" si="23"/>
        <v>20887.92</v>
      </c>
      <c r="F103" s="24">
        <f t="shared" si="23"/>
        <v>21816.14</v>
      </c>
      <c r="G103" s="24">
        <f t="shared" si="23"/>
        <v>27568.39</v>
      </c>
      <c r="H103" s="24">
        <f t="shared" si="23"/>
        <v>18593.3</v>
      </c>
      <c r="I103" s="19">
        <f t="shared" si="23"/>
        <v>0</v>
      </c>
      <c r="J103" s="24">
        <f t="shared" si="23"/>
        <v>12909.29</v>
      </c>
      <c r="K103" s="48">
        <f>SUM(B103:J103)</f>
        <v>166266.98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14401487.870000001</v>
      </c>
      <c r="L109" s="54"/>
    </row>
    <row r="110" spans="1:11" ht="18.75" customHeight="1">
      <c r="A110" s="26" t="s">
        <v>73</v>
      </c>
      <c r="B110" s="27">
        <v>179961.29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179961.29</v>
      </c>
    </row>
    <row r="111" spans="1:11" ht="18.75" customHeight="1">
      <c r="A111" s="26" t="s">
        <v>74</v>
      </c>
      <c r="B111" s="27">
        <v>1211256.66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1211256.66</v>
      </c>
    </row>
    <row r="112" spans="1:11" ht="18.75" customHeight="1">
      <c r="A112" s="26" t="s">
        <v>75</v>
      </c>
      <c r="B112" s="40">
        <v>0</v>
      </c>
      <c r="C112" s="27">
        <f>+C101</f>
        <v>2089931.9700000002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2089931.9700000002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2481191.68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2481191.68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1273437.7099999997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1273437.7099999997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343899.45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343899.45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648023.36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648023.36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89282.6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89282.6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718407.8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718407.8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782543.63</v>
      </c>
      <c r="H119" s="40">
        <v>0</v>
      </c>
      <c r="I119" s="40">
        <v>0</v>
      </c>
      <c r="J119" s="40">
        <v>0</v>
      </c>
      <c r="K119" s="41">
        <f t="shared" si="24"/>
        <v>782543.63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61236.31</v>
      </c>
      <c r="H120" s="40">
        <v>0</v>
      </c>
      <c r="I120" s="40">
        <v>0</v>
      </c>
      <c r="J120" s="40">
        <v>0</v>
      </c>
      <c r="K120" s="41">
        <f t="shared" si="24"/>
        <v>61236.31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426804.82</v>
      </c>
      <c r="H121" s="40">
        <v>0</v>
      </c>
      <c r="I121" s="40">
        <v>0</v>
      </c>
      <c r="J121" s="40">
        <v>0</v>
      </c>
      <c r="K121" s="41">
        <f t="shared" si="24"/>
        <v>426804.82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393502.85</v>
      </c>
      <c r="H122" s="40">
        <v>0</v>
      </c>
      <c r="I122" s="40">
        <v>0</v>
      </c>
      <c r="J122" s="40">
        <v>0</v>
      </c>
      <c r="K122" s="41">
        <f t="shared" si="24"/>
        <v>393502.85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1000907.95</v>
      </c>
      <c r="H123" s="40">
        <v>0</v>
      </c>
      <c r="I123" s="40">
        <v>0</v>
      </c>
      <c r="J123" s="40">
        <v>0</v>
      </c>
      <c r="K123" s="41">
        <f t="shared" si="24"/>
        <v>1000907.95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507810.6</v>
      </c>
      <c r="I124" s="40">
        <v>0</v>
      </c>
      <c r="J124" s="40">
        <v>0</v>
      </c>
      <c r="K124" s="41">
        <f t="shared" si="24"/>
        <v>507810.6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875082.33</v>
      </c>
      <c r="I125" s="40">
        <v>0</v>
      </c>
      <c r="J125" s="40">
        <v>0</v>
      </c>
      <c r="K125" s="41">
        <f t="shared" si="24"/>
        <v>875082.33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504989.48</v>
      </c>
      <c r="J126" s="40">
        <v>0</v>
      </c>
      <c r="K126" s="41">
        <f t="shared" si="24"/>
        <v>504989.48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813217.38</v>
      </c>
      <c r="K127" s="44">
        <f t="shared" si="24"/>
        <v>813217.38</v>
      </c>
    </row>
    <row r="128" spans="1:11" ht="18.75" customHeight="1">
      <c r="A128" s="39"/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59"/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2015-10-21T18:21:11Z</dcterms:modified>
  <cp:category/>
  <cp:version/>
  <cp:contentType/>
  <cp:contentStatus/>
</cp:coreProperties>
</file>