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<sst xmlns="http://schemas.openxmlformats.org/spreadsheetml/2006/main" count="131" uniqueCount="131">
  <si>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</si>
  <si>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</si>
  <si>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</si>
  <si>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</si>
  <si>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</si>
  <si>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</si>
  <si>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</si>
  <si>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</si>
  <si>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</si>
  <si>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</si>
  <si>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</si>
  <si>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</si>
  <si>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</si>
  <si>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</si>
  <si>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</si>
  <si>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</si>
  <si>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</si>
  <si>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</si>
  <si>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</si>
  <si>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</si>
  <si>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</si>
  <si>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</si>
  <si>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</si>
  <si>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</si>
  <si>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</si>
  <si>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</si>
  <si>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</si>
  <si>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</si>
  <si>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</si>
  <si>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</si>
  <si>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</si>
  <si>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</si>
  <si>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</si>
  <si>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</si>
  <si>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</si>
  <si>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</si>
  <si>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</si>
  <si>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</si>
  <si>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</si>
  <si>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</si>
  <si>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</si>
  <si>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</si>
  <si>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</si>
  <si>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</si>
  <si>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</si>
  <si>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</si>
  <si>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</si>
  <si>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</si>
  <si>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</si>
  <si>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</si>
  <si>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</si>
  <si>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</si>
  <si>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</si>
  <si>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</si>
  <si>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</si>
  <si>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</si>
  <si>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</si>
  <si>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</si>
  <si>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</si>
  <si>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</si>
  <si>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</si>
  <si>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</si>
  <si>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</si>
  <si>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</si>
  <si>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</si>
  <si>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</si>
  <si>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</si>
  <si>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</si>
  <si>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</si>
  <si>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</si>
  <si>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</si>
  <si>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</si>
  <si>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</si>
  <si>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</si>
  <si>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</si>
  <si>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</si>
  <si>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</si>
  <si>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</si>
  <si>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</si>
  <si>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</si>
  <si>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</si>
  <si>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</si>
  <si>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</si>
  <si>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</si>
  <si>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</si>
  <si>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</si>
  <si>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</si>
  <si>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</si>
  <si>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</si>
  <si>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</si>
  <si>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</si>
  <si>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</si>
  <si>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</si>
  <si>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</si>
  <si>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</si>
  <si>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</si>
  <si>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</si>
  <si>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</si>
  <si>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</si>
  <si>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</si>
  <si>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</si>
  <si>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</si>
  <si>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</si>
  <si>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</si>
  <si>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</si>
  <si>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</si>
  <si>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</si>
  <si>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</si>
  <si>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</si>
  <si>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</si>
  <si>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</si>
  <si>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</si>
  <si>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</si>
  <si>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</si>
  <si>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</si>
  <si>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</si>
  <si>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</si>
  <si>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</si>
  <si>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</si>
  <si>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</si>
  <si>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</si>
  <si>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</si>
  <si>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</si>
  <si>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</si>
  <si>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</si>
  <si>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</si>
  <si>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</si>
  <si>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</si>
  <si>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</si>
  <si>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</si>
  <si>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14/10/15 - VENCIMENTO 21/10/15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</si>
</sst>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635527</v>
      </c>
      <c r="C7" s="9">
        <f t="shared" si="0"/>
        <v>801414</v>
      </c>
      <c r="D7" s="9">
        <f t="shared" si="0"/>
        <v>834088</v>
      </c>
      <c r="E7" s="9">
        <f t="shared" si="0"/>
        <v>557709</v>
      </c>
      <c r="F7" s="9">
        <f t="shared" si="0"/>
        <v>765161</v>
      </c>
      <c r="G7" s="9">
        <f t="shared" si="0"/>
        <v>1266356</v>
      </c>
      <c r="H7" s="9">
        <f t="shared" si="0"/>
        <v>587517</v>
      </c>
      <c r="I7" s="9">
        <f t="shared" si="0"/>
        <v>128462</v>
      </c>
      <c r="J7" s="9">
        <f t="shared" si="0"/>
        <v>319051</v>
      </c>
      <c r="K7" s="9">
        <f t="shared" si="0"/>
        <v>5895285</v>
      </c>
      <c r="L7" s="52"/>
    </row>
    <row r="8" spans="1:11" ht="17.25" customHeight="1">
      <c r="A8" s="10" t="s">
        <v>101</v>
      </c>
      <c r="B8" s="11">
        <f>B9+B12+B16</f>
        <v>387780</v>
      </c>
      <c r="C8" s="11">
        <f aca="true" t="shared" si="1" ref="C8:J8">C9+C12+C16</f>
        <v>501294</v>
      </c>
      <c r="D8" s="11">
        <f t="shared" si="1"/>
        <v>492341</v>
      </c>
      <c r="E8" s="11">
        <f t="shared" si="1"/>
        <v>342431</v>
      </c>
      <c r="F8" s="11">
        <f t="shared" si="1"/>
        <v>451820</v>
      </c>
      <c r="G8" s="11">
        <f t="shared" si="1"/>
        <v>733033</v>
      </c>
      <c r="H8" s="11">
        <f t="shared" si="1"/>
        <v>374240</v>
      </c>
      <c r="I8" s="11">
        <f t="shared" si="1"/>
        <v>72149</v>
      </c>
      <c r="J8" s="11">
        <f t="shared" si="1"/>
        <v>187972</v>
      </c>
      <c r="K8" s="11">
        <f>SUM(B8:J8)</f>
        <v>3543060</v>
      </c>
    </row>
    <row r="9" spans="1:11" ht="17.25" customHeight="1">
      <c r="A9" s="15" t="s">
        <v>17</v>
      </c>
      <c r="B9" s="13">
        <f>+B10+B11</f>
        <v>40905</v>
      </c>
      <c r="C9" s="13">
        <f aca="true" t="shared" si="2" ref="C9:J9">+C10+C11</f>
        <v>58045</v>
      </c>
      <c r="D9" s="13">
        <f t="shared" si="2"/>
        <v>48806</v>
      </c>
      <c r="E9" s="13">
        <f t="shared" si="2"/>
        <v>38503</v>
      </c>
      <c r="F9" s="13">
        <f t="shared" si="2"/>
        <v>44170</v>
      </c>
      <c r="G9" s="13">
        <f t="shared" si="2"/>
        <v>55753</v>
      </c>
      <c r="H9" s="13">
        <f t="shared" si="2"/>
        <v>51404</v>
      </c>
      <c r="I9" s="13">
        <f t="shared" si="2"/>
        <v>9255</v>
      </c>
      <c r="J9" s="13">
        <f t="shared" si="2"/>
        <v>16829</v>
      </c>
      <c r="K9" s="11">
        <f>SUM(B9:J9)</f>
        <v>363670</v>
      </c>
    </row>
    <row r="10" spans="1:11" ht="17.25" customHeight="1">
      <c r="A10" s="29" t="s">
        <v>18</v>
      </c>
      <c r="B10" s="13">
        <v>40905</v>
      </c>
      <c r="C10" s="13">
        <v>58045</v>
      </c>
      <c r="D10" s="13">
        <v>48806</v>
      </c>
      <c r="E10" s="13">
        <v>38503</v>
      </c>
      <c r="F10" s="13">
        <v>44170</v>
      </c>
      <c r="G10" s="13">
        <v>55753</v>
      </c>
      <c r="H10" s="13">
        <v>51404</v>
      </c>
      <c r="I10" s="13">
        <v>9255</v>
      </c>
      <c r="J10" s="13">
        <v>16829</v>
      </c>
      <c r="K10" s="11">
        <f>SUM(B10:J10)</f>
        <v>363670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263777</v>
      </c>
      <c r="C12" s="17">
        <f t="shared" si="3"/>
        <v>341570</v>
      </c>
      <c r="D12" s="17">
        <f t="shared" si="3"/>
        <v>340242</v>
      </c>
      <c r="E12" s="17">
        <f t="shared" si="3"/>
        <v>238854</v>
      </c>
      <c r="F12" s="17">
        <f t="shared" si="3"/>
        <v>313352</v>
      </c>
      <c r="G12" s="17">
        <f t="shared" si="3"/>
        <v>529964</v>
      </c>
      <c r="H12" s="17">
        <f t="shared" si="3"/>
        <v>256697</v>
      </c>
      <c r="I12" s="17">
        <f t="shared" si="3"/>
        <v>47926</v>
      </c>
      <c r="J12" s="17">
        <f t="shared" si="3"/>
        <v>129211</v>
      </c>
      <c r="K12" s="11">
        <f aca="true" t="shared" si="4" ref="K12:K27">SUM(B12:J12)</f>
        <v>2461593</v>
      </c>
    </row>
    <row r="13" spans="1:13" ht="17.25" customHeight="1">
      <c r="A13" s="14" t="s">
        <v>20</v>
      </c>
      <c r="B13" s="13">
        <v>121135</v>
      </c>
      <c r="C13" s="13">
        <v>166575</v>
      </c>
      <c r="D13" s="13">
        <v>171758</v>
      </c>
      <c r="E13" s="13">
        <v>116662</v>
      </c>
      <c r="F13" s="13">
        <v>151811</v>
      </c>
      <c r="G13" s="13">
        <v>244418</v>
      </c>
      <c r="H13" s="13">
        <v>113311</v>
      </c>
      <c r="I13" s="13">
        <v>25425</v>
      </c>
      <c r="J13" s="13">
        <v>66148</v>
      </c>
      <c r="K13" s="11">
        <f t="shared" si="4"/>
        <v>1177243</v>
      </c>
      <c r="L13" s="52"/>
      <c r="M13" s="53"/>
    </row>
    <row r="14" spans="1:12" ht="17.25" customHeight="1">
      <c r="A14" s="14" t="s">
        <v>21</v>
      </c>
      <c r="B14" s="13">
        <v>126808</v>
      </c>
      <c r="C14" s="13">
        <v>151891</v>
      </c>
      <c r="D14" s="13">
        <v>149545</v>
      </c>
      <c r="E14" s="13">
        <v>107604</v>
      </c>
      <c r="F14" s="13">
        <v>145217</v>
      </c>
      <c r="G14" s="13">
        <v>260859</v>
      </c>
      <c r="H14" s="13">
        <v>120797</v>
      </c>
      <c r="I14" s="13">
        <v>18501</v>
      </c>
      <c r="J14" s="13">
        <v>57183</v>
      </c>
      <c r="K14" s="11">
        <f t="shared" si="4"/>
        <v>1138405</v>
      </c>
      <c r="L14" s="52"/>
    </row>
    <row r="15" spans="1:11" ht="17.25" customHeight="1">
      <c r="A15" s="14" t="s">
        <v>22</v>
      </c>
      <c r="B15" s="13">
        <v>15834</v>
      </c>
      <c r="C15" s="13">
        <v>23104</v>
      </c>
      <c r="D15" s="13">
        <v>18939</v>
      </c>
      <c r="E15" s="13">
        <v>14588</v>
      </c>
      <c r="F15" s="13">
        <v>16324</v>
      </c>
      <c r="G15" s="13">
        <v>24687</v>
      </c>
      <c r="H15" s="13">
        <v>22589</v>
      </c>
      <c r="I15" s="13">
        <v>4000</v>
      </c>
      <c r="J15" s="13">
        <v>5880</v>
      </c>
      <c r="K15" s="11">
        <f t="shared" si="4"/>
        <v>145945</v>
      </c>
    </row>
    <row r="16" spans="1:11" ht="17.25" customHeight="1">
      <c r="A16" s="15" t="s">
        <v>97</v>
      </c>
      <c r="B16" s="13">
        <f>B17+B18+B19</f>
        <v>83098</v>
      </c>
      <c r="C16" s="13">
        <f aca="true" t="shared" si="5" ref="C16:J16">C17+C18+C19</f>
        <v>101679</v>
      </c>
      <c r="D16" s="13">
        <f t="shared" si="5"/>
        <v>103293</v>
      </c>
      <c r="E16" s="13">
        <f t="shared" si="5"/>
        <v>65074</v>
      </c>
      <c r="F16" s="13">
        <f t="shared" si="5"/>
        <v>94298</v>
      </c>
      <c r="G16" s="13">
        <f t="shared" si="5"/>
        <v>147316</v>
      </c>
      <c r="H16" s="13">
        <f t="shared" si="5"/>
        <v>66139</v>
      </c>
      <c r="I16" s="13">
        <f t="shared" si="5"/>
        <v>14968</v>
      </c>
      <c r="J16" s="13">
        <f t="shared" si="5"/>
        <v>41932</v>
      </c>
      <c r="K16" s="11">
        <f t="shared" si="4"/>
        <v>717797</v>
      </c>
    </row>
    <row r="17" spans="1:11" ht="17.25" customHeight="1">
      <c r="A17" s="14" t="s">
        <v>98</v>
      </c>
      <c r="B17" s="13">
        <v>13022</v>
      </c>
      <c r="C17" s="13">
        <v>16894</v>
      </c>
      <c r="D17" s="13">
        <v>15992</v>
      </c>
      <c r="E17" s="13">
        <v>11003</v>
      </c>
      <c r="F17" s="13">
        <v>16659</v>
      </c>
      <c r="G17" s="13">
        <v>27534</v>
      </c>
      <c r="H17" s="13">
        <v>12555</v>
      </c>
      <c r="I17" s="13">
        <v>2820</v>
      </c>
      <c r="J17" s="13">
        <v>5888</v>
      </c>
      <c r="K17" s="11">
        <f t="shared" si="4"/>
        <v>122367</v>
      </c>
    </row>
    <row r="18" spans="1:11" ht="17.25" customHeight="1">
      <c r="A18" s="14" t="s">
        <v>99</v>
      </c>
      <c r="B18" s="13">
        <v>4119</v>
      </c>
      <c r="C18" s="13">
        <v>4122</v>
      </c>
      <c r="D18" s="13">
        <v>6180</v>
      </c>
      <c r="E18" s="13">
        <v>3793</v>
      </c>
      <c r="F18" s="13">
        <v>6206</v>
      </c>
      <c r="G18" s="13">
        <v>11333</v>
      </c>
      <c r="H18" s="13">
        <v>3167</v>
      </c>
      <c r="I18" s="13">
        <v>736</v>
      </c>
      <c r="J18" s="13">
        <v>2695</v>
      </c>
      <c r="K18" s="11">
        <f t="shared" si="4"/>
        <v>42351</v>
      </c>
    </row>
    <row r="19" spans="1:11" ht="17.25" customHeight="1">
      <c r="A19" s="14" t="s">
        <v>100</v>
      </c>
      <c r="B19" s="13">
        <v>65957</v>
      </c>
      <c r="C19" s="13">
        <v>80663</v>
      </c>
      <c r="D19" s="13">
        <v>81121</v>
      </c>
      <c r="E19" s="13">
        <v>50278</v>
      </c>
      <c r="F19" s="13">
        <v>71433</v>
      </c>
      <c r="G19" s="13">
        <v>108449</v>
      </c>
      <c r="H19" s="13">
        <v>50417</v>
      </c>
      <c r="I19" s="13">
        <v>11412</v>
      </c>
      <c r="J19" s="13">
        <v>33349</v>
      </c>
      <c r="K19" s="11">
        <f t="shared" si="4"/>
        <v>553079</v>
      </c>
    </row>
    <row r="20" spans="1:11" ht="17.25" customHeight="1">
      <c r="A20" s="16" t="s">
        <v>23</v>
      </c>
      <c r="B20" s="11">
        <f>+B21+B22+B23</f>
        <v>186871</v>
      </c>
      <c r="C20" s="11">
        <f aca="true" t="shared" si="6" ref="C20:J20">+C21+C22+C23</f>
        <v>207453</v>
      </c>
      <c r="D20" s="11">
        <f t="shared" si="6"/>
        <v>235603</v>
      </c>
      <c r="E20" s="11">
        <f t="shared" si="6"/>
        <v>150085</v>
      </c>
      <c r="F20" s="11">
        <f t="shared" si="6"/>
        <v>234915</v>
      </c>
      <c r="G20" s="11">
        <f t="shared" si="6"/>
        <v>435283</v>
      </c>
      <c r="H20" s="11">
        <f t="shared" si="6"/>
        <v>156103</v>
      </c>
      <c r="I20" s="11">
        <f t="shared" si="6"/>
        <v>36750</v>
      </c>
      <c r="J20" s="11">
        <f t="shared" si="6"/>
        <v>85549</v>
      </c>
      <c r="K20" s="11">
        <f t="shared" si="4"/>
        <v>1728612</v>
      </c>
    </row>
    <row r="21" spans="1:12" ht="17.25" customHeight="1">
      <c r="A21" s="12" t="s">
        <v>24</v>
      </c>
      <c r="B21" s="13">
        <v>95884</v>
      </c>
      <c r="C21" s="13">
        <v>116652</v>
      </c>
      <c r="D21" s="13">
        <v>134084</v>
      </c>
      <c r="E21" s="13">
        <v>83502</v>
      </c>
      <c r="F21" s="13">
        <v>129158</v>
      </c>
      <c r="G21" s="13">
        <v>222517</v>
      </c>
      <c r="H21" s="13">
        <v>84069</v>
      </c>
      <c r="I21" s="13">
        <v>22025</v>
      </c>
      <c r="J21" s="13">
        <v>47962</v>
      </c>
      <c r="K21" s="11">
        <f t="shared" si="4"/>
        <v>935853</v>
      </c>
      <c r="L21" s="52"/>
    </row>
    <row r="22" spans="1:12" ht="17.25" customHeight="1">
      <c r="A22" s="12" t="s">
        <v>25</v>
      </c>
      <c r="B22" s="13">
        <v>83032</v>
      </c>
      <c r="C22" s="13">
        <v>81664</v>
      </c>
      <c r="D22" s="13">
        <v>92422</v>
      </c>
      <c r="E22" s="13">
        <v>60925</v>
      </c>
      <c r="F22" s="13">
        <v>98024</v>
      </c>
      <c r="G22" s="13">
        <v>199246</v>
      </c>
      <c r="H22" s="13">
        <v>63887</v>
      </c>
      <c r="I22" s="13">
        <v>13000</v>
      </c>
      <c r="J22" s="13">
        <v>34732</v>
      </c>
      <c r="K22" s="11">
        <f t="shared" si="4"/>
        <v>726932</v>
      </c>
      <c r="L22" s="52"/>
    </row>
    <row r="23" spans="1:11" ht="17.25" customHeight="1">
      <c r="A23" s="12" t="s">
        <v>26</v>
      </c>
      <c r="B23" s="13">
        <v>7955</v>
      </c>
      <c r="C23" s="13">
        <v>9137</v>
      </c>
      <c r="D23" s="13">
        <v>9097</v>
      </c>
      <c r="E23" s="13">
        <v>5658</v>
      </c>
      <c r="F23" s="13">
        <v>7733</v>
      </c>
      <c r="G23" s="13">
        <v>13520</v>
      </c>
      <c r="H23" s="13">
        <v>8147</v>
      </c>
      <c r="I23" s="13">
        <v>1725</v>
      </c>
      <c r="J23" s="13">
        <v>2855</v>
      </c>
      <c r="K23" s="11">
        <f t="shared" si="4"/>
        <v>65827</v>
      </c>
    </row>
    <row r="24" spans="1:11" ht="17.25" customHeight="1">
      <c r="A24" s="16" t="s">
        <v>27</v>
      </c>
      <c r="B24" s="13">
        <v>60876</v>
      </c>
      <c r="C24" s="13">
        <v>92667</v>
      </c>
      <c r="D24" s="13">
        <v>106144</v>
      </c>
      <c r="E24" s="13">
        <v>65193</v>
      </c>
      <c r="F24" s="13">
        <v>78426</v>
      </c>
      <c r="G24" s="13">
        <v>98040</v>
      </c>
      <c r="H24" s="13">
        <v>48703</v>
      </c>
      <c r="I24" s="13">
        <v>19563</v>
      </c>
      <c r="J24" s="13">
        <v>45530</v>
      </c>
      <c r="K24" s="11">
        <f t="shared" si="4"/>
        <v>615142</v>
      </c>
    </row>
    <row r="25" spans="1:12" ht="17.25" customHeight="1">
      <c r="A25" s="12" t="s">
        <v>28</v>
      </c>
      <c r="B25" s="13">
        <v>38961</v>
      </c>
      <c r="C25" s="13">
        <v>59307</v>
      </c>
      <c r="D25" s="13">
        <v>67932</v>
      </c>
      <c r="E25" s="13">
        <v>41724</v>
      </c>
      <c r="F25" s="13">
        <v>50193</v>
      </c>
      <c r="G25" s="13">
        <v>62746</v>
      </c>
      <c r="H25" s="13">
        <v>31170</v>
      </c>
      <c r="I25" s="13">
        <v>12520</v>
      </c>
      <c r="J25" s="13">
        <v>29139</v>
      </c>
      <c r="K25" s="11">
        <f t="shared" si="4"/>
        <v>393692</v>
      </c>
      <c r="L25" s="52"/>
    </row>
    <row r="26" spans="1:12" ht="17.25" customHeight="1">
      <c r="A26" s="12" t="s">
        <v>29</v>
      </c>
      <c r="B26" s="13">
        <v>21915</v>
      </c>
      <c r="C26" s="13">
        <v>33360</v>
      </c>
      <c r="D26" s="13">
        <v>38212</v>
      </c>
      <c r="E26" s="13">
        <v>23469</v>
      </c>
      <c r="F26" s="13">
        <v>28233</v>
      </c>
      <c r="G26" s="13">
        <v>35294</v>
      </c>
      <c r="H26" s="13">
        <v>17533</v>
      </c>
      <c r="I26" s="13">
        <v>7043</v>
      </c>
      <c r="J26" s="13">
        <v>16391</v>
      </c>
      <c r="K26" s="11">
        <f t="shared" si="4"/>
        <v>221450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8471</v>
      </c>
      <c r="I27" s="11">
        <v>0</v>
      </c>
      <c r="J27" s="11">
        <v>0</v>
      </c>
      <c r="K27" s="11">
        <f t="shared" si="4"/>
        <v>8471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6839.72</v>
      </c>
      <c r="I35" s="19">
        <v>0</v>
      </c>
      <c r="J35" s="19">
        <v>0</v>
      </c>
      <c r="K35" s="23">
        <f>SUM(B35:J35)</f>
        <v>6839.72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1656929.44</v>
      </c>
      <c r="C47" s="22">
        <f aca="true" t="shared" si="11" ref="C47:H47">+C48+C57</f>
        <v>2380613.7100000004</v>
      </c>
      <c r="D47" s="22">
        <f t="shared" si="11"/>
        <v>2789003.83</v>
      </c>
      <c r="E47" s="22">
        <f t="shared" si="11"/>
        <v>1592175.7599999998</v>
      </c>
      <c r="F47" s="22">
        <f t="shared" si="11"/>
        <v>2115068.99</v>
      </c>
      <c r="G47" s="22">
        <f t="shared" si="11"/>
        <v>3007895.81</v>
      </c>
      <c r="H47" s="22">
        <f t="shared" si="11"/>
        <v>1610626.32</v>
      </c>
      <c r="I47" s="22">
        <f>+I48+I57</f>
        <v>614972.77</v>
      </c>
      <c r="J47" s="22">
        <f>+J48+J57</f>
        <v>919954.9700000001</v>
      </c>
      <c r="K47" s="22">
        <f>SUM(B47:J47)</f>
        <v>16687241.600000001</v>
      </c>
    </row>
    <row r="48" spans="1:11" ht="17.25" customHeight="1">
      <c r="A48" s="16" t="s">
        <v>115</v>
      </c>
      <c r="B48" s="23">
        <f>SUM(B49:B56)</f>
        <v>1639620.41</v>
      </c>
      <c r="C48" s="23">
        <f aca="true" t="shared" si="12" ref="C48:J48">SUM(C49:C56)</f>
        <v>2358663.0300000003</v>
      </c>
      <c r="D48" s="23">
        <f t="shared" si="12"/>
        <v>2763771.6</v>
      </c>
      <c r="E48" s="23">
        <f t="shared" si="12"/>
        <v>1571287.8399999999</v>
      </c>
      <c r="F48" s="23">
        <f t="shared" si="12"/>
        <v>2093252.85</v>
      </c>
      <c r="G48" s="23">
        <f t="shared" si="12"/>
        <v>2980327.42</v>
      </c>
      <c r="H48" s="23">
        <f t="shared" si="12"/>
        <v>1592033.02</v>
      </c>
      <c r="I48" s="23">
        <f t="shared" si="12"/>
        <v>614972.77</v>
      </c>
      <c r="J48" s="23">
        <f t="shared" si="12"/>
        <v>907045.68</v>
      </c>
      <c r="K48" s="23">
        <f aca="true" t="shared" si="13" ref="K48:K57">SUM(B48:J48)</f>
        <v>16520974.62</v>
      </c>
    </row>
    <row r="49" spans="1:11" ht="17.25" customHeight="1">
      <c r="A49" s="34" t="s">
        <v>46</v>
      </c>
      <c r="B49" s="23">
        <f aca="true" t="shared" si="14" ref="B49:H49">ROUND(B30*B7,2)</f>
        <v>1638579.26</v>
      </c>
      <c r="C49" s="23">
        <f t="shared" si="14"/>
        <v>2351589.1</v>
      </c>
      <c r="D49" s="23">
        <f t="shared" si="14"/>
        <v>2761581.96</v>
      </c>
      <c r="E49" s="23">
        <f t="shared" si="14"/>
        <v>1570397</v>
      </c>
      <c r="F49" s="23">
        <f t="shared" si="14"/>
        <v>2091567.59</v>
      </c>
      <c r="G49" s="23">
        <f t="shared" si="14"/>
        <v>2977836.13</v>
      </c>
      <c r="H49" s="23">
        <f t="shared" si="14"/>
        <v>1584180.84</v>
      </c>
      <c r="I49" s="23">
        <f>ROUND(I30*I7,2)</f>
        <v>613907.05</v>
      </c>
      <c r="J49" s="23">
        <f>ROUND(J30*J7,2)</f>
        <v>904828.64</v>
      </c>
      <c r="K49" s="23">
        <f t="shared" si="13"/>
        <v>16494467.57</v>
      </c>
    </row>
    <row r="50" spans="1:11" ht="17.25" customHeight="1">
      <c r="A50" s="34" t="s">
        <v>47</v>
      </c>
      <c r="B50" s="19">
        <v>0</v>
      </c>
      <c r="C50" s="23">
        <f>ROUND(C31*C7,2)</f>
        <v>5227.14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5227.14</v>
      </c>
    </row>
    <row r="51" spans="1:11" ht="17.25" customHeight="1">
      <c r="A51" s="68" t="s">
        <v>108</v>
      </c>
      <c r="B51" s="69">
        <f aca="true" t="shared" si="15" ref="B51:H51">ROUND(B32*B7,2)</f>
        <v>-3050.53</v>
      </c>
      <c r="C51" s="69">
        <f t="shared" si="15"/>
        <v>-3926.93</v>
      </c>
      <c r="D51" s="69">
        <f t="shared" si="15"/>
        <v>-4170.44</v>
      </c>
      <c r="E51" s="69">
        <f t="shared" si="15"/>
        <v>-2554.56</v>
      </c>
      <c r="F51" s="69">
        <f t="shared" si="15"/>
        <v>-3596.26</v>
      </c>
      <c r="G51" s="69">
        <f t="shared" si="15"/>
        <v>-4938.79</v>
      </c>
      <c r="H51" s="69">
        <f t="shared" si="15"/>
        <v>-2702.58</v>
      </c>
      <c r="I51" s="19">
        <v>0</v>
      </c>
      <c r="J51" s="19">
        <v>0</v>
      </c>
      <c r="K51" s="69">
        <f>SUM(B51:J51)</f>
        <v>-24940.090000000004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6839.72</v>
      </c>
      <c r="I53" s="31">
        <f>+I35</f>
        <v>0</v>
      </c>
      <c r="J53" s="31">
        <f>+J35</f>
        <v>0</v>
      </c>
      <c r="K53" s="23">
        <f t="shared" si="13"/>
        <v>6839.72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-239325.58000000002</v>
      </c>
      <c r="C61" s="35">
        <f t="shared" si="16"/>
        <v>-232400.06</v>
      </c>
      <c r="D61" s="35">
        <f t="shared" si="16"/>
        <v>-219874.02</v>
      </c>
      <c r="E61" s="35">
        <f t="shared" si="16"/>
        <v>-288796.76</v>
      </c>
      <c r="F61" s="35">
        <f t="shared" si="16"/>
        <v>-253360.59000000003</v>
      </c>
      <c r="G61" s="35">
        <f t="shared" si="16"/>
        <v>-299210.29</v>
      </c>
      <c r="H61" s="35">
        <f t="shared" si="16"/>
        <v>-193886.47</v>
      </c>
      <c r="I61" s="35">
        <f t="shared" si="16"/>
        <v>-92156.23</v>
      </c>
      <c r="J61" s="35">
        <f t="shared" si="16"/>
        <v>-85458.89</v>
      </c>
      <c r="K61" s="35">
        <f>SUM(B61:J61)</f>
        <v>-1904468.89</v>
      </c>
    </row>
    <row r="62" spans="1:11" ht="18.75" customHeight="1">
      <c r="A62" s="16" t="s">
        <v>77</v>
      </c>
      <c r="B62" s="35">
        <f aca="true" t="shared" si="17" ref="B62:J62">B63+B64+B65+B66+B67+B68</f>
        <v>-225216.52000000002</v>
      </c>
      <c r="C62" s="35">
        <f t="shared" si="17"/>
        <v>-211804.15</v>
      </c>
      <c r="D62" s="35">
        <f t="shared" si="17"/>
        <v>-199432.56</v>
      </c>
      <c r="E62" s="35">
        <f t="shared" si="17"/>
        <v>-262003.7</v>
      </c>
      <c r="F62" s="35">
        <f t="shared" si="17"/>
        <v>-234320.96000000002</v>
      </c>
      <c r="G62" s="35">
        <f t="shared" si="17"/>
        <v>-270765.44</v>
      </c>
      <c r="H62" s="35">
        <f t="shared" si="17"/>
        <v>-179964</v>
      </c>
      <c r="I62" s="35">
        <f t="shared" si="17"/>
        <v>-32392.5</v>
      </c>
      <c r="J62" s="35">
        <f t="shared" si="17"/>
        <v>-58901.5</v>
      </c>
      <c r="K62" s="35">
        <f aca="true" t="shared" si="18" ref="K62:K98">SUM(B62:J62)</f>
        <v>-1674801.3299999998</v>
      </c>
    </row>
    <row r="63" spans="1:11" ht="18.75" customHeight="1">
      <c r="A63" s="12" t="s">
        <v>78</v>
      </c>
      <c r="B63" s="35">
        <f>-ROUND(B9*$D$3,2)</f>
        <v>-143167.5</v>
      </c>
      <c r="C63" s="35">
        <f aca="true" t="shared" si="19" ref="C63:J63">-ROUND(C9*$D$3,2)</f>
        <v>-203157.5</v>
      </c>
      <c r="D63" s="35">
        <f t="shared" si="19"/>
        <v>-170821</v>
      </c>
      <c r="E63" s="35">
        <f t="shared" si="19"/>
        <v>-134760.5</v>
      </c>
      <c r="F63" s="35">
        <f t="shared" si="19"/>
        <v>-154595</v>
      </c>
      <c r="G63" s="35">
        <f t="shared" si="19"/>
        <v>-195135.5</v>
      </c>
      <c r="H63" s="35">
        <f t="shared" si="19"/>
        <v>-179914</v>
      </c>
      <c r="I63" s="35">
        <f t="shared" si="19"/>
        <v>-32392.5</v>
      </c>
      <c r="J63" s="35">
        <f t="shared" si="19"/>
        <v>-58901.5</v>
      </c>
      <c r="K63" s="35">
        <f t="shared" si="18"/>
        <v>-1272845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-819</v>
      </c>
      <c r="C65" s="35">
        <v>-280</v>
      </c>
      <c r="D65" s="35">
        <v>-451.5</v>
      </c>
      <c r="E65" s="35">
        <v>-1512</v>
      </c>
      <c r="F65" s="35">
        <v>-458.5</v>
      </c>
      <c r="G65" s="35">
        <v>-353.5</v>
      </c>
      <c r="H65" s="19">
        <v>0</v>
      </c>
      <c r="I65" s="19">
        <v>0</v>
      </c>
      <c r="J65" s="19">
        <v>0</v>
      </c>
      <c r="K65" s="35">
        <f t="shared" si="18"/>
        <v>-3874.5</v>
      </c>
    </row>
    <row r="66" spans="1:11" ht="18.75" customHeight="1">
      <c r="A66" s="12" t="s">
        <v>109</v>
      </c>
      <c r="B66" s="35">
        <v>-1102.5</v>
      </c>
      <c r="C66" s="35">
        <v>-490</v>
      </c>
      <c r="D66" s="35">
        <v>-514.5</v>
      </c>
      <c r="E66" s="35">
        <v>-1421</v>
      </c>
      <c r="F66" s="35">
        <v>-441</v>
      </c>
      <c r="G66" s="35">
        <v>-465.5</v>
      </c>
      <c r="H66" s="19">
        <v>0</v>
      </c>
      <c r="I66" s="19">
        <v>0</v>
      </c>
      <c r="J66" s="19">
        <v>0</v>
      </c>
      <c r="K66" s="35">
        <f t="shared" si="18"/>
        <v>-4434.5</v>
      </c>
    </row>
    <row r="67" spans="1:11" ht="18.75" customHeight="1">
      <c r="A67" s="12" t="s">
        <v>55</v>
      </c>
      <c r="B67" s="47">
        <v>-80127.52</v>
      </c>
      <c r="C67" s="47">
        <v>-7831.65</v>
      </c>
      <c r="D67" s="47">
        <v>-27645.56</v>
      </c>
      <c r="E67" s="47">
        <v>-124265.2</v>
      </c>
      <c r="F67" s="47">
        <v>-78826.46</v>
      </c>
      <c r="G67" s="47">
        <v>-74810.94</v>
      </c>
      <c r="H67" s="19">
        <v>-50</v>
      </c>
      <c r="I67" s="19">
        <v>0</v>
      </c>
      <c r="J67" s="19">
        <v>0</v>
      </c>
      <c r="K67" s="35">
        <f t="shared" si="18"/>
        <v>-393557.33</v>
      </c>
    </row>
    <row r="68" spans="1:11" ht="18.75" customHeight="1">
      <c r="A68" s="12" t="s">
        <v>56</v>
      </c>
      <c r="B68" s="19">
        <v>0</v>
      </c>
      <c r="C68" s="19">
        <v>-45</v>
      </c>
      <c r="D68" s="47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-26793.059999999998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-59763.729999999996</v>
      </c>
      <c r="J69" s="35">
        <f t="shared" si="20"/>
        <v>-26557.39</v>
      </c>
      <c r="K69" s="35">
        <f t="shared" si="18"/>
        <v>-229667.56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-13215.06</v>
      </c>
      <c r="F93" s="19">
        <v>0</v>
      </c>
      <c r="G93" s="19">
        <v>0</v>
      </c>
      <c r="H93" s="19">
        <v>0</v>
      </c>
      <c r="I93" s="48">
        <v>-7748.66</v>
      </c>
      <c r="J93" s="48">
        <v>-16467.19</v>
      </c>
      <c r="K93" s="48">
        <f t="shared" si="18"/>
        <v>-37430.91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1417603.8599999999</v>
      </c>
      <c r="C101" s="24">
        <f t="shared" si="21"/>
        <v>2148213.6500000004</v>
      </c>
      <c r="D101" s="24">
        <f t="shared" si="21"/>
        <v>2569129.81</v>
      </c>
      <c r="E101" s="24">
        <f t="shared" si="21"/>
        <v>1303378.9999999998</v>
      </c>
      <c r="F101" s="24">
        <f t="shared" si="21"/>
        <v>1861708.4000000001</v>
      </c>
      <c r="G101" s="24">
        <f t="shared" si="21"/>
        <v>2708685.52</v>
      </c>
      <c r="H101" s="24">
        <f t="shared" si="21"/>
        <v>1416739.85</v>
      </c>
      <c r="I101" s="24">
        <f>+I102+I103</f>
        <v>522816.54000000004</v>
      </c>
      <c r="J101" s="24">
        <f>+J102+J103</f>
        <v>834496.0800000001</v>
      </c>
      <c r="K101" s="48">
        <f>SUM(B101:J101)</f>
        <v>14782772.709999999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1400294.8299999998</v>
      </c>
      <c r="C102" s="24">
        <f t="shared" si="22"/>
        <v>2126262.97</v>
      </c>
      <c r="D102" s="24">
        <f t="shared" si="22"/>
        <v>2543897.58</v>
      </c>
      <c r="E102" s="24">
        <f t="shared" si="22"/>
        <v>1282491.0799999998</v>
      </c>
      <c r="F102" s="24">
        <f t="shared" si="22"/>
        <v>1839892.2600000002</v>
      </c>
      <c r="G102" s="24">
        <f t="shared" si="22"/>
        <v>2681117.13</v>
      </c>
      <c r="H102" s="24">
        <f t="shared" si="22"/>
        <v>1398146.55</v>
      </c>
      <c r="I102" s="24">
        <f t="shared" si="22"/>
        <v>522816.54000000004</v>
      </c>
      <c r="J102" s="24">
        <f t="shared" si="22"/>
        <v>821586.79</v>
      </c>
      <c r="K102" s="48">
        <f>SUM(B102:J102)</f>
        <v>14616505.73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14782772.709999997</v>
      </c>
      <c r="L109" s="54"/>
    </row>
    <row r="110" spans="1:11" ht="18.75" customHeight="1">
      <c r="A110" s="26" t="s">
        <v>73</v>
      </c>
      <c r="B110" s="27">
        <v>185055.98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185055.98</v>
      </c>
    </row>
    <row r="111" spans="1:11" ht="18.75" customHeight="1">
      <c r="A111" s="26" t="s">
        <v>74</v>
      </c>
      <c r="B111" s="27">
        <v>1232547.88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1232547.88</v>
      </c>
    </row>
    <row r="112" spans="1:11" ht="18.75" customHeight="1">
      <c r="A112" s="26" t="s">
        <v>75</v>
      </c>
      <c r="B112" s="40">
        <v>0</v>
      </c>
      <c r="C112" s="27">
        <f>+C101</f>
        <v>2148213.6500000004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2148213.6500000004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2569129.81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2569129.81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1303378.9999999998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1303378.9999999998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357446.58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357446.58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674958.73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674958.73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91690.28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91690.28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737612.81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737612.81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805091.36</v>
      </c>
      <c r="H119" s="40">
        <v>0</v>
      </c>
      <c r="I119" s="40">
        <v>0</v>
      </c>
      <c r="J119" s="40">
        <v>0</v>
      </c>
      <c r="K119" s="41">
        <f t="shared" si="24"/>
        <v>805091.36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62107.36</v>
      </c>
      <c r="H120" s="40">
        <v>0</v>
      </c>
      <c r="I120" s="40">
        <v>0</v>
      </c>
      <c r="J120" s="40">
        <v>0</v>
      </c>
      <c r="K120" s="41">
        <f t="shared" si="24"/>
        <v>62107.36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430455.53</v>
      </c>
      <c r="H121" s="40">
        <v>0</v>
      </c>
      <c r="I121" s="40">
        <v>0</v>
      </c>
      <c r="J121" s="40">
        <v>0</v>
      </c>
      <c r="K121" s="41">
        <f t="shared" si="24"/>
        <v>430455.53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394615.45</v>
      </c>
      <c r="H122" s="40">
        <v>0</v>
      </c>
      <c r="I122" s="40">
        <v>0</v>
      </c>
      <c r="J122" s="40">
        <v>0</v>
      </c>
      <c r="K122" s="41">
        <f t="shared" si="24"/>
        <v>394615.45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1016415.84</v>
      </c>
      <c r="H123" s="40">
        <v>0</v>
      </c>
      <c r="I123" s="40">
        <v>0</v>
      </c>
      <c r="J123" s="40">
        <v>0</v>
      </c>
      <c r="K123" s="41">
        <f t="shared" si="24"/>
        <v>1016415.84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511008.04</v>
      </c>
      <c r="I124" s="40">
        <v>0</v>
      </c>
      <c r="J124" s="40">
        <v>0</v>
      </c>
      <c r="K124" s="41">
        <f t="shared" si="24"/>
        <v>511008.04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905731.8</v>
      </c>
      <c r="I125" s="40">
        <v>0</v>
      </c>
      <c r="J125" s="40">
        <v>0</v>
      </c>
      <c r="K125" s="41">
        <f t="shared" si="24"/>
        <v>905731.8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522816.54</v>
      </c>
      <c r="J126" s="40">
        <v>0</v>
      </c>
      <c r="K126" s="41">
        <f t="shared" si="24"/>
        <v>522816.54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834496.07</v>
      </c>
      <c r="K127" s="44">
        <f t="shared" si="24"/>
        <v>834496.07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0.010000000125728548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2015-10-20T17:15:32Z</dcterms:modified>
  <cp:category/>
  <cp:version/>
  <cp:contentType/>
  <cp:contentStatus/>
</cp:coreProperties>
</file>