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<sst xmlns="http://schemas.openxmlformats.org/spreadsheetml/2006/main" count="131" uniqueCount="131">
  <si>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</si>
  <si>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</si>
  <si>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</si>
  <si>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</si>
  <si>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</si>
  <si>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</si>
  <si>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</si>
  <si>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</si>
  <si>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</si>
  <si>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</si>
  <si>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</si>
  <si>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</si>
  <si>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</si>
  <si>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</si>
  <si>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</si>
  <si>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</si>
  <si>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</si>
  <si>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</si>
  <si>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</si>
  <si>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</si>
  <si>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</si>
  <si>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</si>
  <si>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</si>
  <si>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</si>
  <si>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</si>
  <si>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</si>
  <si>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</si>
  <si>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</si>
  <si>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</si>
  <si>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</si>
  <si>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</si>
  <si>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</si>
  <si>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</si>
  <si>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</si>
  <si>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</si>
  <si>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</si>
  <si>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</si>
  <si>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</si>
  <si>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</si>
  <si>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</si>
  <si>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</si>
  <si>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</si>
  <si>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</si>
  <si>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</si>
  <si>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</si>
  <si>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</si>
  <si>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</si>
  <si>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</si>
  <si>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</si>
  <si>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</si>
  <si>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</si>
  <si>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</si>
  <si>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</si>
  <si>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</si>
  <si>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</si>
  <si>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</si>
  <si>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</si>
  <si>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</si>
  <si>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</si>
  <si>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</si>
  <si>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</si>
  <si>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</si>
  <si>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</si>
  <si>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</si>
  <si>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</si>
  <si>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</si>
  <si>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</si>
  <si>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</si>
  <si>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</si>
  <si>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</si>
  <si>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</si>
  <si>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</si>
  <si>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</si>
  <si>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</si>
  <si>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</si>
  <si>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</si>
  <si>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</si>
  <si>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</si>
  <si>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</si>
  <si>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</si>
  <si>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</si>
  <si>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</si>
  <si>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</si>
  <si>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</si>
  <si>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</si>
  <si>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</si>
  <si>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</si>
  <si>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</si>
  <si>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</si>
  <si>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</si>
  <si>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</si>
  <si>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</si>
  <si>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</si>
  <si>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</si>
  <si>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</si>
  <si>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</si>
  <si>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</si>
  <si>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</si>
  <si>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</si>
  <si>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</si>
  <si>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</si>
  <si>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</si>
  <si>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</si>
  <si>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</si>
  <si>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</si>
  <si>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</si>
  <si>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</si>
  <si>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</si>
  <si>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</si>
  <si>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</si>
  <si>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</si>
  <si>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</si>
  <si>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</si>
  <si>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</si>
  <si>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</si>
  <si>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</si>
  <si>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</si>
  <si>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</si>
  <si>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</si>
  <si>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</si>
  <si>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</si>
  <si>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</si>
  <si>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</si>
  <si>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</si>
  <si>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</si>
  <si>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</si>
  <si>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</si>
  <si>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</si>
  <si>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</si>
  <si>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</si>
  <si>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13/10/15 - VENCIMENTO 20/10/15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</si>
</sst>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603653</v>
      </c>
      <c r="C7" s="9">
        <f t="shared" si="0"/>
        <v>769988</v>
      </c>
      <c r="D7" s="9">
        <f t="shared" si="0"/>
        <v>796907</v>
      </c>
      <c r="E7" s="9">
        <f t="shared" si="0"/>
        <v>530667</v>
      </c>
      <c r="F7" s="9">
        <f t="shared" si="0"/>
        <v>727735</v>
      </c>
      <c r="G7" s="9">
        <f t="shared" si="0"/>
        <v>1211810</v>
      </c>
      <c r="H7" s="9">
        <f t="shared" si="0"/>
        <v>547970</v>
      </c>
      <c r="I7" s="9">
        <f t="shared" si="0"/>
        <v>119931</v>
      </c>
      <c r="J7" s="9">
        <f t="shared" si="0"/>
        <v>306491</v>
      </c>
      <c r="K7" s="9">
        <f t="shared" si="0"/>
        <v>5615152</v>
      </c>
      <c r="L7" s="52"/>
    </row>
    <row r="8" spans="1:11" ht="17.25" customHeight="1">
      <c r="A8" s="10" t="s">
        <v>101</v>
      </c>
      <c r="B8" s="11">
        <f>B9+B12+B16</f>
        <v>369429</v>
      </c>
      <c r="C8" s="11">
        <f aca="true" t="shared" si="1" ref="C8:J8">C9+C12+C16</f>
        <v>483688</v>
      </c>
      <c r="D8" s="11">
        <f t="shared" si="1"/>
        <v>468843</v>
      </c>
      <c r="E8" s="11">
        <f t="shared" si="1"/>
        <v>325896</v>
      </c>
      <c r="F8" s="11">
        <f t="shared" si="1"/>
        <v>429655</v>
      </c>
      <c r="G8" s="11">
        <f t="shared" si="1"/>
        <v>700738</v>
      </c>
      <c r="H8" s="11">
        <f t="shared" si="1"/>
        <v>346818</v>
      </c>
      <c r="I8" s="11">
        <f t="shared" si="1"/>
        <v>67104</v>
      </c>
      <c r="J8" s="11">
        <f t="shared" si="1"/>
        <v>181089</v>
      </c>
      <c r="K8" s="11">
        <f>SUM(B8:J8)</f>
        <v>3373260</v>
      </c>
    </row>
    <row r="9" spans="1:11" ht="17.25" customHeight="1">
      <c r="A9" s="15" t="s">
        <v>17</v>
      </c>
      <c r="B9" s="13">
        <f>+B10+B11</f>
        <v>44086</v>
      </c>
      <c r="C9" s="13">
        <f aca="true" t="shared" si="2" ref="C9:J9">+C10+C11</f>
        <v>62852</v>
      </c>
      <c r="D9" s="13">
        <f t="shared" si="2"/>
        <v>54509</v>
      </c>
      <c r="E9" s="13">
        <f t="shared" si="2"/>
        <v>40628</v>
      </c>
      <c r="F9" s="13">
        <f t="shared" si="2"/>
        <v>46699</v>
      </c>
      <c r="G9" s="13">
        <f t="shared" si="2"/>
        <v>60697</v>
      </c>
      <c r="H9" s="13">
        <f t="shared" si="2"/>
        <v>51927</v>
      </c>
      <c r="I9" s="13">
        <f t="shared" si="2"/>
        <v>9529</v>
      </c>
      <c r="J9" s="13">
        <f t="shared" si="2"/>
        <v>19112</v>
      </c>
      <c r="K9" s="11">
        <f>SUM(B9:J9)</f>
        <v>390039</v>
      </c>
    </row>
    <row r="10" spans="1:11" ht="17.25" customHeight="1">
      <c r="A10" s="29" t="s">
        <v>18</v>
      </c>
      <c r="B10" s="13">
        <v>44086</v>
      </c>
      <c r="C10" s="13">
        <v>62852</v>
      </c>
      <c r="D10" s="13">
        <v>54509</v>
      </c>
      <c r="E10" s="13">
        <v>40628</v>
      </c>
      <c r="F10" s="13">
        <v>46699</v>
      </c>
      <c r="G10" s="13">
        <v>60697</v>
      </c>
      <c r="H10" s="13">
        <v>51927</v>
      </c>
      <c r="I10" s="13">
        <v>9529</v>
      </c>
      <c r="J10" s="13">
        <v>19112</v>
      </c>
      <c r="K10" s="11">
        <f>SUM(B10:J10)</f>
        <v>390039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247623</v>
      </c>
      <c r="C12" s="17">
        <f t="shared" si="3"/>
        <v>324007</v>
      </c>
      <c r="D12" s="17">
        <f t="shared" si="3"/>
        <v>319954</v>
      </c>
      <c r="E12" s="17">
        <f t="shared" si="3"/>
        <v>225491</v>
      </c>
      <c r="F12" s="17">
        <f t="shared" si="3"/>
        <v>296099</v>
      </c>
      <c r="G12" s="17">
        <f t="shared" si="3"/>
        <v>504881</v>
      </c>
      <c r="H12" s="17">
        <f t="shared" si="3"/>
        <v>236793</v>
      </c>
      <c r="I12" s="17">
        <f t="shared" si="3"/>
        <v>44298</v>
      </c>
      <c r="J12" s="17">
        <f t="shared" si="3"/>
        <v>123098</v>
      </c>
      <c r="K12" s="11">
        <f aca="true" t="shared" si="4" ref="K12:K27">SUM(B12:J12)</f>
        <v>2322244</v>
      </c>
    </row>
    <row r="13" spans="1:13" ht="17.25" customHeight="1">
      <c r="A13" s="14" t="s">
        <v>20</v>
      </c>
      <c r="B13" s="13">
        <v>113586</v>
      </c>
      <c r="C13" s="13">
        <v>158636</v>
      </c>
      <c r="D13" s="13">
        <v>162042</v>
      </c>
      <c r="E13" s="13">
        <v>110666</v>
      </c>
      <c r="F13" s="13">
        <v>144061</v>
      </c>
      <c r="G13" s="13">
        <v>233797</v>
      </c>
      <c r="H13" s="13">
        <v>106972</v>
      </c>
      <c r="I13" s="13">
        <v>23838</v>
      </c>
      <c r="J13" s="13">
        <v>62420</v>
      </c>
      <c r="K13" s="11">
        <f t="shared" si="4"/>
        <v>1116018</v>
      </c>
      <c r="L13" s="52"/>
      <c r="M13" s="53"/>
    </row>
    <row r="14" spans="1:12" ht="17.25" customHeight="1">
      <c r="A14" s="14" t="s">
        <v>21</v>
      </c>
      <c r="B14" s="13">
        <v>121077</v>
      </c>
      <c r="C14" s="13">
        <v>146668</v>
      </c>
      <c r="D14" s="13">
        <v>142988</v>
      </c>
      <c r="E14" s="13">
        <v>103075</v>
      </c>
      <c r="F14" s="13">
        <v>138787</v>
      </c>
      <c r="G14" s="13">
        <v>250776</v>
      </c>
      <c r="H14" s="13">
        <v>113835</v>
      </c>
      <c r="I14" s="13">
        <v>17456</v>
      </c>
      <c r="J14" s="13">
        <v>55796</v>
      </c>
      <c r="K14" s="11">
        <f t="shared" si="4"/>
        <v>1090458</v>
      </c>
      <c r="L14" s="52"/>
    </row>
    <row r="15" spans="1:11" ht="17.25" customHeight="1">
      <c r="A15" s="14" t="s">
        <v>22</v>
      </c>
      <c r="B15" s="13">
        <v>12960</v>
      </c>
      <c r="C15" s="13">
        <v>18703</v>
      </c>
      <c r="D15" s="13">
        <v>14924</v>
      </c>
      <c r="E15" s="13">
        <v>11750</v>
      </c>
      <c r="F15" s="13">
        <v>13251</v>
      </c>
      <c r="G15" s="13">
        <v>20308</v>
      </c>
      <c r="H15" s="13">
        <v>15986</v>
      </c>
      <c r="I15" s="13">
        <v>3004</v>
      </c>
      <c r="J15" s="13">
        <v>4882</v>
      </c>
      <c r="K15" s="11">
        <f t="shared" si="4"/>
        <v>115768</v>
      </c>
    </row>
    <row r="16" spans="1:11" ht="17.25" customHeight="1">
      <c r="A16" s="15" t="s">
        <v>97</v>
      </c>
      <c r="B16" s="13">
        <f>B17+B18+B19</f>
        <v>77720</v>
      </c>
      <c r="C16" s="13">
        <f aca="true" t="shared" si="5" ref="C16:J16">C17+C18+C19</f>
        <v>96829</v>
      </c>
      <c r="D16" s="13">
        <f t="shared" si="5"/>
        <v>94380</v>
      </c>
      <c r="E16" s="13">
        <f t="shared" si="5"/>
        <v>59777</v>
      </c>
      <c r="F16" s="13">
        <f t="shared" si="5"/>
        <v>86857</v>
      </c>
      <c r="G16" s="13">
        <f t="shared" si="5"/>
        <v>135160</v>
      </c>
      <c r="H16" s="13">
        <f t="shared" si="5"/>
        <v>58098</v>
      </c>
      <c r="I16" s="13">
        <f t="shared" si="5"/>
        <v>13277</v>
      </c>
      <c r="J16" s="13">
        <f t="shared" si="5"/>
        <v>38879</v>
      </c>
      <c r="K16" s="11">
        <f t="shared" si="4"/>
        <v>660977</v>
      </c>
    </row>
    <row r="17" spans="1:11" ht="17.25" customHeight="1">
      <c r="A17" s="14" t="s">
        <v>98</v>
      </c>
      <c r="B17" s="13">
        <v>12153</v>
      </c>
      <c r="C17" s="13">
        <v>15986</v>
      </c>
      <c r="D17" s="13">
        <v>14941</v>
      </c>
      <c r="E17" s="13">
        <v>10504</v>
      </c>
      <c r="F17" s="13">
        <v>15762</v>
      </c>
      <c r="G17" s="13">
        <v>26304</v>
      </c>
      <c r="H17" s="13">
        <v>11745</v>
      </c>
      <c r="I17" s="13">
        <v>2619</v>
      </c>
      <c r="J17" s="13">
        <v>5676</v>
      </c>
      <c r="K17" s="11">
        <f t="shared" si="4"/>
        <v>115690</v>
      </c>
    </row>
    <row r="18" spans="1:11" ht="17.25" customHeight="1">
      <c r="A18" s="14" t="s">
        <v>99</v>
      </c>
      <c r="B18" s="13">
        <v>3996</v>
      </c>
      <c r="C18" s="13">
        <v>3921</v>
      </c>
      <c r="D18" s="13">
        <v>5774</v>
      </c>
      <c r="E18" s="13">
        <v>3603</v>
      </c>
      <c r="F18" s="13">
        <v>5652</v>
      </c>
      <c r="G18" s="13">
        <v>10581</v>
      </c>
      <c r="H18" s="13">
        <v>3000</v>
      </c>
      <c r="I18" s="13">
        <v>709</v>
      </c>
      <c r="J18" s="13">
        <v>2536</v>
      </c>
      <c r="K18" s="11">
        <f t="shared" si="4"/>
        <v>39772</v>
      </c>
    </row>
    <row r="19" spans="1:11" ht="17.25" customHeight="1">
      <c r="A19" s="14" t="s">
        <v>100</v>
      </c>
      <c r="B19" s="13">
        <v>61571</v>
      </c>
      <c r="C19" s="13">
        <v>76922</v>
      </c>
      <c r="D19" s="13">
        <v>73665</v>
      </c>
      <c r="E19" s="13">
        <v>45670</v>
      </c>
      <c r="F19" s="13">
        <v>65443</v>
      </c>
      <c r="G19" s="13">
        <v>98275</v>
      </c>
      <c r="H19" s="13">
        <v>43353</v>
      </c>
      <c r="I19" s="13">
        <v>9949</v>
      </c>
      <c r="J19" s="13">
        <v>30667</v>
      </c>
      <c r="K19" s="11">
        <f t="shared" si="4"/>
        <v>505515</v>
      </c>
    </row>
    <row r="20" spans="1:11" ht="17.25" customHeight="1">
      <c r="A20" s="16" t="s">
        <v>23</v>
      </c>
      <c r="B20" s="11">
        <f>+B21+B22+B23</f>
        <v>176586</v>
      </c>
      <c r="C20" s="11">
        <f aca="true" t="shared" si="6" ref="C20:J20">+C21+C22+C23</f>
        <v>196897</v>
      </c>
      <c r="D20" s="11">
        <f t="shared" si="6"/>
        <v>224238</v>
      </c>
      <c r="E20" s="11">
        <f t="shared" si="6"/>
        <v>142645</v>
      </c>
      <c r="F20" s="11">
        <f t="shared" si="6"/>
        <v>223440</v>
      </c>
      <c r="G20" s="11">
        <f t="shared" si="6"/>
        <v>415935</v>
      </c>
      <c r="H20" s="11">
        <f t="shared" si="6"/>
        <v>146519</v>
      </c>
      <c r="I20" s="11">
        <f t="shared" si="6"/>
        <v>34142</v>
      </c>
      <c r="J20" s="11">
        <f t="shared" si="6"/>
        <v>81580</v>
      </c>
      <c r="K20" s="11">
        <f t="shared" si="4"/>
        <v>1641982</v>
      </c>
    </row>
    <row r="21" spans="1:12" ht="17.25" customHeight="1">
      <c r="A21" s="12" t="s">
        <v>24</v>
      </c>
      <c r="B21" s="13">
        <v>89927</v>
      </c>
      <c r="C21" s="13">
        <v>110040</v>
      </c>
      <c r="D21" s="13">
        <v>127318</v>
      </c>
      <c r="E21" s="13">
        <v>79140</v>
      </c>
      <c r="F21" s="13">
        <v>122924</v>
      </c>
      <c r="G21" s="13">
        <v>212593</v>
      </c>
      <c r="H21" s="13">
        <v>80059</v>
      </c>
      <c r="I21" s="13">
        <v>20520</v>
      </c>
      <c r="J21" s="13">
        <v>45383</v>
      </c>
      <c r="K21" s="11">
        <f t="shared" si="4"/>
        <v>887904</v>
      </c>
      <c r="L21" s="52"/>
    </row>
    <row r="22" spans="1:12" ht="17.25" customHeight="1">
      <c r="A22" s="12" t="s">
        <v>25</v>
      </c>
      <c r="B22" s="13">
        <v>79899</v>
      </c>
      <c r="C22" s="13">
        <v>79016</v>
      </c>
      <c r="D22" s="13">
        <v>89115</v>
      </c>
      <c r="E22" s="13">
        <v>58692</v>
      </c>
      <c r="F22" s="13">
        <v>93794</v>
      </c>
      <c r="G22" s="13">
        <v>191734</v>
      </c>
      <c r="H22" s="13">
        <v>60035</v>
      </c>
      <c r="I22" s="13">
        <v>12307</v>
      </c>
      <c r="J22" s="13">
        <v>33683</v>
      </c>
      <c r="K22" s="11">
        <f t="shared" si="4"/>
        <v>698275</v>
      </c>
      <c r="L22" s="52"/>
    </row>
    <row r="23" spans="1:11" ht="17.25" customHeight="1">
      <c r="A23" s="12" t="s">
        <v>26</v>
      </c>
      <c r="B23" s="13">
        <v>6760</v>
      </c>
      <c r="C23" s="13">
        <v>7841</v>
      </c>
      <c r="D23" s="13">
        <v>7805</v>
      </c>
      <c r="E23" s="13">
        <v>4813</v>
      </c>
      <c r="F23" s="13">
        <v>6722</v>
      </c>
      <c r="G23" s="13">
        <v>11608</v>
      </c>
      <c r="H23" s="13">
        <v>6425</v>
      </c>
      <c r="I23" s="13">
        <v>1315</v>
      </c>
      <c r="J23" s="13">
        <v>2514</v>
      </c>
      <c r="K23" s="11">
        <f t="shared" si="4"/>
        <v>55803</v>
      </c>
    </row>
    <row r="24" spans="1:11" ht="17.25" customHeight="1">
      <c r="A24" s="16" t="s">
        <v>27</v>
      </c>
      <c r="B24" s="13">
        <v>57638</v>
      </c>
      <c r="C24" s="13">
        <v>89403</v>
      </c>
      <c r="D24" s="13">
        <v>103826</v>
      </c>
      <c r="E24" s="13">
        <v>62126</v>
      </c>
      <c r="F24" s="13">
        <v>74640</v>
      </c>
      <c r="G24" s="13">
        <v>95137</v>
      </c>
      <c r="H24" s="13">
        <v>46466</v>
      </c>
      <c r="I24" s="13">
        <v>18685</v>
      </c>
      <c r="J24" s="13">
        <v>43822</v>
      </c>
      <c r="K24" s="11">
        <f t="shared" si="4"/>
        <v>591743</v>
      </c>
    </row>
    <row r="25" spans="1:12" ht="17.25" customHeight="1">
      <c r="A25" s="12" t="s">
        <v>28</v>
      </c>
      <c r="B25" s="13">
        <v>36888</v>
      </c>
      <c r="C25" s="13">
        <v>57218</v>
      </c>
      <c r="D25" s="13">
        <v>66449</v>
      </c>
      <c r="E25" s="13">
        <v>39761</v>
      </c>
      <c r="F25" s="13">
        <v>47770</v>
      </c>
      <c r="G25" s="13">
        <v>60888</v>
      </c>
      <c r="H25" s="13">
        <v>29738</v>
      </c>
      <c r="I25" s="13">
        <v>11958</v>
      </c>
      <c r="J25" s="13">
        <v>28046</v>
      </c>
      <c r="K25" s="11">
        <f t="shared" si="4"/>
        <v>378716</v>
      </c>
      <c r="L25" s="52"/>
    </row>
    <row r="26" spans="1:12" ht="17.25" customHeight="1">
      <c r="A26" s="12" t="s">
        <v>29</v>
      </c>
      <c r="B26" s="13">
        <v>20750</v>
      </c>
      <c r="C26" s="13">
        <v>32185</v>
      </c>
      <c r="D26" s="13">
        <v>37377</v>
      </c>
      <c r="E26" s="13">
        <v>22365</v>
      </c>
      <c r="F26" s="13">
        <v>26870</v>
      </c>
      <c r="G26" s="13">
        <v>34249</v>
      </c>
      <c r="H26" s="13">
        <v>16728</v>
      </c>
      <c r="I26" s="13">
        <v>6727</v>
      </c>
      <c r="J26" s="13">
        <v>15776</v>
      </c>
      <c r="K26" s="11">
        <f t="shared" si="4"/>
        <v>213027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8167</v>
      </c>
      <c r="I27" s="11">
        <v>0</v>
      </c>
      <c r="J27" s="11">
        <v>0</v>
      </c>
      <c r="K27" s="11">
        <f t="shared" si="4"/>
        <v>8167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7659.42</v>
      </c>
      <c r="I35" s="19">
        <v>0</v>
      </c>
      <c r="J35" s="19">
        <v>0</v>
      </c>
      <c r="K35" s="23">
        <f>SUM(B35:J35)</f>
        <v>7659.42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1574901.71</v>
      </c>
      <c r="C47" s="22">
        <f aca="true" t="shared" si="11" ref="C47:H47">+C48+C57</f>
        <v>2288349.4200000004</v>
      </c>
      <c r="D47" s="22">
        <f t="shared" si="11"/>
        <v>2666087.16</v>
      </c>
      <c r="E47" s="22">
        <f t="shared" si="11"/>
        <v>1516154.7699999998</v>
      </c>
      <c r="F47" s="22">
        <f t="shared" si="11"/>
        <v>2012940.93</v>
      </c>
      <c r="G47" s="22">
        <f t="shared" si="11"/>
        <v>2879843.6300000004</v>
      </c>
      <c r="H47" s="22">
        <f t="shared" si="11"/>
        <v>1504993.4100000001</v>
      </c>
      <c r="I47" s="22">
        <f>+I48+I57</f>
        <v>574203.98</v>
      </c>
      <c r="J47" s="22">
        <f>+J48+J57</f>
        <v>884334.81</v>
      </c>
      <c r="K47" s="22">
        <f>SUM(B47:J47)</f>
        <v>15901809.820000002</v>
      </c>
    </row>
    <row r="48" spans="1:11" ht="17.25" customHeight="1">
      <c r="A48" s="16" t="s">
        <v>115</v>
      </c>
      <c r="B48" s="23">
        <f>SUM(B49:B56)</f>
        <v>1557592.68</v>
      </c>
      <c r="C48" s="23">
        <f aca="true" t="shared" si="12" ref="C48:J48">SUM(C49:C56)</f>
        <v>2266398.74</v>
      </c>
      <c r="D48" s="23">
        <f t="shared" si="12"/>
        <v>2640854.93</v>
      </c>
      <c r="E48" s="23">
        <f t="shared" si="12"/>
        <v>1495266.8499999999</v>
      </c>
      <c r="F48" s="23">
        <f t="shared" si="12"/>
        <v>1991124.79</v>
      </c>
      <c r="G48" s="23">
        <f t="shared" si="12"/>
        <v>2852275.24</v>
      </c>
      <c r="H48" s="23">
        <f t="shared" si="12"/>
        <v>1486400.11</v>
      </c>
      <c r="I48" s="23">
        <f t="shared" si="12"/>
        <v>574203.98</v>
      </c>
      <c r="J48" s="23">
        <f t="shared" si="12"/>
        <v>871425.52</v>
      </c>
      <c r="K48" s="23">
        <f aca="true" t="shared" si="13" ref="K48:K57">SUM(B48:J48)</f>
        <v>15735542.839999998</v>
      </c>
    </row>
    <row r="49" spans="1:11" ht="17.25" customHeight="1">
      <c r="A49" s="34" t="s">
        <v>46</v>
      </c>
      <c r="B49" s="23">
        <f aca="true" t="shared" si="14" ref="B49:H49">ROUND(B30*B7,2)</f>
        <v>1556398.53</v>
      </c>
      <c r="C49" s="23">
        <f t="shared" si="14"/>
        <v>2259375.79</v>
      </c>
      <c r="D49" s="23">
        <f t="shared" si="14"/>
        <v>2638479.39</v>
      </c>
      <c r="E49" s="23">
        <f t="shared" si="14"/>
        <v>1494252.14</v>
      </c>
      <c r="F49" s="23">
        <f t="shared" si="14"/>
        <v>1989263.62</v>
      </c>
      <c r="G49" s="23">
        <f t="shared" si="14"/>
        <v>2849571.22</v>
      </c>
      <c r="H49" s="23">
        <f t="shared" si="14"/>
        <v>1477546.31</v>
      </c>
      <c r="I49" s="23">
        <f>ROUND(I30*I7,2)</f>
        <v>573138.26</v>
      </c>
      <c r="J49" s="23">
        <f>ROUND(J30*J7,2)</f>
        <v>869208.48</v>
      </c>
      <c r="K49" s="23">
        <f t="shared" si="13"/>
        <v>15707233.740000002</v>
      </c>
    </row>
    <row r="50" spans="1:11" ht="17.25" customHeight="1">
      <c r="A50" s="34" t="s">
        <v>47</v>
      </c>
      <c r="B50" s="19">
        <v>0</v>
      </c>
      <c r="C50" s="23">
        <f>ROUND(C31*C7,2)</f>
        <v>5022.17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5022.17</v>
      </c>
    </row>
    <row r="51" spans="1:11" ht="17.25" customHeight="1">
      <c r="A51" s="68" t="s">
        <v>108</v>
      </c>
      <c r="B51" s="69">
        <f aca="true" t="shared" si="15" ref="B51:H51">ROUND(B32*B7,2)</f>
        <v>-2897.53</v>
      </c>
      <c r="C51" s="69">
        <f t="shared" si="15"/>
        <v>-3772.94</v>
      </c>
      <c r="D51" s="69">
        <f t="shared" si="15"/>
        <v>-3984.54</v>
      </c>
      <c r="E51" s="69">
        <f t="shared" si="15"/>
        <v>-2430.69</v>
      </c>
      <c r="F51" s="69">
        <f t="shared" si="15"/>
        <v>-3420.35</v>
      </c>
      <c r="G51" s="69">
        <f t="shared" si="15"/>
        <v>-4726.06</v>
      </c>
      <c r="H51" s="69">
        <f t="shared" si="15"/>
        <v>-2520.66</v>
      </c>
      <c r="I51" s="19">
        <v>0</v>
      </c>
      <c r="J51" s="19">
        <v>0</v>
      </c>
      <c r="K51" s="69">
        <f>SUM(B51:J51)</f>
        <v>-23752.77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7659.42</v>
      </c>
      <c r="I53" s="31">
        <f>+I35</f>
        <v>0</v>
      </c>
      <c r="J53" s="31">
        <f>+J35</f>
        <v>0</v>
      </c>
      <c r="K53" s="23">
        <f t="shared" si="13"/>
        <v>7659.42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-396548.5</v>
      </c>
      <c r="C61" s="35">
        <f t="shared" si="16"/>
        <v>-249348.52</v>
      </c>
      <c r="D61" s="35">
        <f t="shared" si="16"/>
        <v>-269095.72000000003</v>
      </c>
      <c r="E61" s="35">
        <f t="shared" si="16"/>
        <v>-416296.91</v>
      </c>
      <c r="F61" s="35">
        <f t="shared" si="16"/>
        <v>-433051.15</v>
      </c>
      <c r="G61" s="35">
        <f t="shared" si="16"/>
        <v>-402541.91</v>
      </c>
      <c r="H61" s="35">
        <f t="shared" si="16"/>
        <v>-195666.97</v>
      </c>
      <c r="I61" s="35">
        <f t="shared" si="16"/>
        <v>-92601.54000000001</v>
      </c>
      <c r="J61" s="35">
        <f t="shared" si="16"/>
        <v>-92811.79000000001</v>
      </c>
      <c r="K61" s="35">
        <f>SUM(B61:J61)</f>
        <v>-2547963.0100000002</v>
      </c>
    </row>
    <row r="62" spans="1:11" ht="18.75" customHeight="1">
      <c r="A62" s="16" t="s">
        <v>77</v>
      </c>
      <c r="B62" s="35">
        <f aca="true" t="shared" si="17" ref="B62:J62">B63+B64+B65+B66+B67+B68</f>
        <v>-382439.44</v>
      </c>
      <c r="C62" s="35">
        <f t="shared" si="17"/>
        <v>-228752.61</v>
      </c>
      <c r="D62" s="35">
        <f t="shared" si="17"/>
        <v>-248654.26</v>
      </c>
      <c r="E62" s="35">
        <f t="shared" si="17"/>
        <v>-390134.82999999996</v>
      </c>
      <c r="F62" s="35">
        <f t="shared" si="17"/>
        <v>-414011.52</v>
      </c>
      <c r="G62" s="35">
        <f t="shared" si="17"/>
        <v>-374097.06</v>
      </c>
      <c r="H62" s="35">
        <f t="shared" si="17"/>
        <v>-181744.5</v>
      </c>
      <c r="I62" s="35">
        <f t="shared" si="17"/>
        <v>-33351.5</v>
      </c>
      <c r="J62" s="35">
        <f t="shared" si="17"/>
        <v>-66892</v>
      </c>
      <c r="K62" s="35">
        <f aca="true" t="shared" si="18" ref="K62:K98">SUM(B62:J62)</f>
        <v>-2320077.72</v>
      </c>
    </row>
    <row r="63" spans="1:11" ht="18.75" customHeight="1">
      <c r="A63" s="12" t="s">
        <v>78</v>
      </c>
      <c r="B63" s="35">
        <f>-ROUND(B9*$D$3,2)</f>
        <v>-154301</v>
      </c>
      <c r="C63" s="35">
        <f aca="true" t="shared" si="19" ref="C63:J63">-ROUND(C9*$D$3,2)</f>
        <v>-219982</v>
      </c>
      <c r="D63" s="35">
        <f t="shared" si="19"/>
        <v>-190781.5</v>
      </c>
      <c r="E63" s="35">
        <f t="shared" si="19"/>
        <v>-142198</v>
      </c>
      <c r="F63" s="35">
        <f t="shared" si="19"/>
        <v>-163446.5</v>
      </c>
      <c r="G63" s="35">
        <f t="shared" si="19"/>
        <v>-212439.5</v>
      </c>
      <c r="H63" s="35">
        <f t="shared" si="19"/>
        <v>-181744.5</v>
      </c>
      <c r="I63" s="35">
        <f t="shared" si="19"/>
        <v>-33351.5</v>
      </c>
      <c r="J63" s="35">
        <f t="shared" si="19"/>
        <v>-66892</v>
      </c>
      <c r="K63" s="35">
        <f t="shared" si="18"/>
        <v>-1365136.5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-2093</v>
      </c>
      <c r="C65" s="35">
        <v>-245</v>
      </c>
      <c r="D65" s="35">
        <v>-521.5</v>
      </c>
      <c r="E65" s="35">
        <v>-3528</v>
      </c>
      <c r="F65" s="35">
        <v>-1568</v>
      </c>
      <c r="G65" s="35">
        <v>-973</v>
      </c>
      <c r="H65" s="19">
        <v>0</v>
      </c>
      <c r="I65" s="19">
        <v>0</v>
      </c>
      <c r="J65" s="19">
        <v>0</v>
      </c>
      <c r="K65" s="35">
        <f t="shared" si="18"/>
        <v>-8928.5</v>
      </c>
    </row>
    <row r="66" spans="1:11" ht="18.75" customHeight="1">
      <c r="A66" s="12" t="s">
        <v>109</v>
      </c>
      <c r="B66" s="35">
        <v>-1960</v>
      </c>
      <c r="C66" s="35">
        <v>-710.5</v>
      </c>
      <c r="D66" s="35">
        <v>-686</v>
      </c>
      <c r="E66" s="35">
        <v>-1176</v>
      </c>
      <c r="F66" s="35">
        <v>-759.5</v>
      </c>
      <c r="G66" s="35">
        <v>-563.5</v>
      </c>
      <c r="H66" s="19">
        <v>0</v>
      </c>
      <c r="I66" s="19">
        <v>0</v>
      </c>
      <c r="J66" s="19">
        <v>0</v>
      </c>
      <c r="K66" s="35">
        <f t="shared" si="18"/>
        <v>-5855.5</v>
      </c>
    </row>
    <row r="67" spans="1:11" ht="18.75" customHeight="1">
      <c r="A67" s="12" t="s">
        <v>55</v>
      </c>
      <c r="B67" s="47">
        <v>-224085.44</v>
      </c>
      <c r="C67" s="47">
        <v>-7815.11</v>
      </c>
      <c r="D67" s="47">
        <v>-56665.26</v>
      </c>
      <c r="E67" s="47">
        <v>-243187.83</v>
      </c>
      <c r="F67" s="47">
        <v>-248237.52</v>
      </c>
      <c r="G67" s="47">
        <v>-160121.06</v>
      </c>
      <c r="H67" s="19">
        <v>0</v>
      </c>
      <c r="I67" s="19">
        <v>0</v>
      </c>
      <c r="J67" s="19">
        <v>0</v>
      </c>
      <c r="K67" s="35">
        <f t="shared" si="18"/>
        <v>-940112.22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-26162.08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-59250.04</v>
      </c>
      <c r="J69" s="35">
        <f t="shared" si="20"/>
        <v>-25919.79</v>
      </c>
      <c r="K69" s="35">
        <f t="shared" si="18"/>
        <v>-227885.29000000004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-12584.08</v>
      </c>
      <c r="F93" s="19">
        <v>0</v>
      </c>
      <c r="G93" s="19">
        <v>0</v>
      </c>
      <c r="H93" s="19">
        <v>0</v>
      </c>
      <c r="I93" s="48">
        <v>-7234.97</v>
      </c>
      <c r="J93" s="48">
        <v>-15829.59</v>
      </c>
      <c r="K93" s="48">
        <f t="shared" si="18"/>
        <v>-35648.64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1178353.21</v>
      </c>
      <c r="C101" s="24">
        <f t="shared" si="21"/>
        <v>2039000.9000000004</v>
      </c>
      <c r="D101" s="24">
        <f t="shared" si="21"/>
        <v>2396991.44</v>
      </c>
      <c r="E101" s="24">
        <f t="shared" si="21"/>
        <v>1099857.8599999999</v>
      </c>
      <c r="F101" s="24">
        <f t="shared" si="21"/>
        <v>1579889.78</v>
      </c>
      <c r="G101" s="24">
        <f t="shared" si="21"/>
        <v>2477301.72</v>
      </c>
      <c r="H101" s="24">
        <f t="shared" si="21"/>
        <v>1309326.4400000002</v>
      </c>
      <c r="I101" s="24">
        <f>+I102+I103</f>
        <v>481602.44</v>
      </c>
      <c r="J101" s="24">
        <f>+J102+J103</f>
        <v>791523.02</v>
      </c>
      <c r="K101" s="48">
        <f>SUM(B101:J101)</f>
        <v>13353846.809999999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1161044.18</v>
      </c>
      <c r="C102" s="24">
        <f t="shared" si="22"/>
        <v>2017050.2200000004</v>
      </c>
      <c r="D102" s="24">
        <f t="shared" si="22"/>
        <v>2371759.21</v>
      </c>
      <c r="E102" s="24">
        <f t="shared" si="22"/>
        <v>1078969.94</v>
      </c>
      <c r="F102" s="24">
        <f t="shared" si="22"/>
        <v>1558073.6400000001</v>
      </c>
      <c r="G102" s="24">
        <f t="shared" si="22"/>
        <v>2449733.33</v>
      </c>
      <c r="H102" s="24">
        <f t="shared" si="22"/>
        <v>1290733.1400000001</v>
      </c>
      <c r="I102" s="24">
        <f t="shared" si="22"/>
        <v>481602.44</v>
      </c>
      <c r="J102" s="24">
        <f t="shared" si="22"/>
        <v>778613.73</v>
      </c>
      <c r="K102" s="48">
        <f>SUM(B102:J102)</f>
        <v>13187579.830000002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13353846.79</v>
      </c>
      <c r="L109" s="54"/>
    </row>
    <row r="110" spans="1:11" ht="18.75" customHeight="1">
      <c r="A110" s="26" t="s">
        <v>73</v>
      </c>
      <c r="B110" s="27">
        <v>153925.95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153925.95</v>
      </c>
    </row>
    <row r="111" spans="1:11" ht="18.75" customHeight="1">
      <c r="A111" s="26" t="s">
        <v>74</v>
      </c>
      <c r="B111" s="27">
        <v>1024427.26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1024427.26</v>
      </c>
    </row>
    <row r="112" spans="1:11" ht="18.75" customHeight="1">
      <c r="A112" s="26" t="s">
        <v>75</v>
      </c>
      <c r="B112" s="40">
        <v>0</v>
      </c>
      <c r="C112" s="27">
        <f>+C101</f>
        <v>2039000.9000000004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2039000.9000000004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2396991.44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2396991.44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1099857.8599999999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1099857.8599999999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334074.54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334074.54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631467.6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631467.6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70268.33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70268.33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544079.32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544079.32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736711.93</v>
      </c>
      <c r="H119" s="40">
        <v>0</v>
      </c>
      <c r="I119" s="40">
        <v>0</v>
      </c>
      <c r="J119" s="40">
        <v>0</v>
      </c>
      <c r="K119" s="41">
        <f t="shared" si="24"/>
        <v>736711.93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57479.68</v>
      </c>
      <c r="H120" s="40">
        <v>0</v>
      </c>
      <c r="I120" s="40">
        <v>0</v>
      </c>
      <c r="J120" s="40">
        <v>0</v>
      </c>
      <c r="K120" s="41">
        <f t="shared" si="24"/>
        <v>57479.68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391174.98</v>
      </c>
      <c r="H121" s="40">
        <v>0</v>
      </c>
      <c r="I121" s="40">
        <v>0</v>
      </c>
      <c r="J121" s="40">
        <v>0</v>
      </c>
      <c r="K121" s="41">
        <f t="shared" si="24"/>
        <v>391174.98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363481.85</v>
      </c>
      <c r="H122" s="40">
        <v>0</v>
      </c>
      <c r="I122" s="40">
        <v>0</v>
      </c>
      <c r="J122" s="40">
        <v>0</v>
      </c>
      <c r="K122" s="41">
        <f t="shared" si="24"/>
        <v>363481.85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928453.26</v>
      </c>
      <c r="H123" s="40">
        <v>0</v>
      </c>
      <c r="I123" s="40">
        <v>0</v>
      </c>
      <c r="J123" s="40">
        <v>0</v>
      </c>
      <c r="K123" s="41">
        <f t="shared" si="24"/>
        <v>928453.26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471381.99</v>
      </c>
      <c r="I124" s="40">
        <v>0</v>
      </c>
      <c r="J124" s="40">
        <v>0</v>
      </c>
      <c r="K124" s="41">
        <f t="shared" si="24"/>
        <v>471381.99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837944.44</v>
      </c>
      <c r="I125" s="40">
        <v>0</v>
      </c>
      <c r="J125" s="40">
        <v>0</v>
      </c>
      <c r="K125" s="41">
        <f t="shared" si="24"/>
        <v>837944.44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481602.44</v>
      </c>
      <c r="J126" s="40">
        <v>0</v>
      </c>
      <c r="K126" s="41">
        <f t="shared" si="24"/>
        <v>481602.44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791523.02</v>
      </c>
      <c r="K127" s="44">
        <f t="shared" si="24"/>
        <v>791523.02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2015-10-19T17:29:19Z</dcterms:modified>
  <cp:category/>
  <cp:version/>
  <cp:contentType/>
  <cp:contentStatus/>
</cp:coreProperties>
</file>