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<sst xmlns="http://schemas.openxmlformats.org/spreadsheetml/2006/main" count="131" uniqueCount="131">
  <si>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</si>
  <si>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</si>
  <si>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</si>
  <si>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</si>
  <si>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</si>
  <si>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</si>
  <si>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</si>
  <si>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</si>
  <si>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</si>
  <si>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</si>
  <si>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</si>
  <si>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</si>
  <si>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</si>
  <si>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</si>
  <si>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</si>
  <si>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</si>
  <si>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</si>
  <si>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</si>
  <si>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</si>
  <si>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</si>
  <si>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</si>
  <si>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</si>
  <si>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</si>
  <si>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</si>
  <si>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</si>
  <si>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</si>
  <si>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</si>
  <si>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</si>
  <si>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</si>
  <si>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</si>
  <si>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</si>
  <si>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</si>
  <si>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</si>
  <si>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</si>
  <si>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</si>
  <si>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</si>
  <si>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</si>
  <si>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</si>
  <si>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</si>
  <si>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</si>
  <si>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</si>
  <si>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</si>
  <si>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</si>
  <si>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</si>
  <si>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</si>
  <si>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</si>
  <si>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</si>
  <si>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</si>
  <si>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</si>
  <si>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</si>
  <si>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</si>
  <si>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</si>
  <si>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</si>
  <si>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</si>
  <si>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</si>
  <si>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</si>
  <si>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</si>
  <si>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</si>
  <si>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</si>
  <si>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</si>
  <si>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</si>
  <si>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</si>
  <si>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</si>
  <si>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</si>
  <si>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</si>
  <si>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</si>
  <si>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</si>
  <si>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</si>
  <si>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</si>
  <si>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</si>
  <si>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</si>
  <si>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</si>
  <si>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</si>
  <si>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</si>
  <si>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</si>
  <si>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</si>
  <si>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</si>
  <si>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</si>
  <si>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</si>
  <si>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</si>
  <si>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</si>
  <si>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</si>
  <si>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</si>
  <si>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</si>
  <si>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</si>
  <si>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</si>
  <si>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</si>
  <si>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</si>
  <si>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</si>
  <si>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</si>
  <si>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</si>
  <si>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</si>
  <si>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</si>
  <si>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</si>
  <si>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</si>
  <si>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</si>
  <si>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</si>
  <si>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</si>
  <si>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</si>
  <si>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</si>
  <si>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</si>
  <si>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</si>
  <si>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</si>
  <si>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</si>
  <si>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</si>
  <si>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</si>
  <si>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</si>
  <si>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</si>
  <si>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</si>
  <si>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</si>
  <si>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</si>
  <si>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</si>
  <si>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</si>
  <si>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</si>
  <si>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</si>
  <si>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</si>
  <si>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</si>
  <si>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</si>
  <si>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</si>
  <si>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</si>
  <si>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</si>
  <si>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</si>
  <si>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</si>
  <si>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</si>
  <si>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</si>
  <si>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</si>
  <si>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</si>
  <si>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</si>
  <si>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</si>
  <si>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</si>
  <si>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12/10/15 - VENCIMENTO 19/10/15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</si>
</sst>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206655</v>
      </c>
      <c r="C7" s="9">
        <f t="shared" si="0"/>
        <v>261534</v>
      </c>
      <c r="D7" s="9">
        <f t="shared" si="0"/>
        <v>281620</v>
      </c>
      <c r="E7" s="9">
        <f t="shared" si="0"/>
        <v>163632</v>
      </c>
      <c r="F7" s="9">
        <f t="shared" si="0"/>
        <v>275110</v>
      </c>
      <c r="G7" s="9">
        <f t="shared" si="0"/>
        <v>432522</v>
      </c>
      <c r="H7" s="9">
        <f t="shared" si="0"/>
        <v>149700</v>
      </c>
      <c r="I7" s="9">
        <f t="shared" si="0"/>
        <v>30090</v>
      </c>
      <c r="J7" s="9">
        <f t="shared" si="0"/>
        <v>118356</v>
      </c>
      <c r="K7" s="9">
        <f t="shared" si="0"/>
        <v>1919219</v>
      </c>
      <c r="L7" s="52"/>
    </row>
    <row r="8" spans="1:11" ht="17.25" customHeight="1">
      <c r="A8" s="10" t="s">
        <v>101</v>
      </c>
      <c r="B8" s="11">
        <f>B9+B12+B16</f>
        <v>123930</v>
      </c>
      <c r="C8" s="11">
        <f aca="true" t="shared" si="1" ref="C8:J8">C9+C12+C16</f>
        <v>162719</v>
      </c>
      <c r="D8" s="11">
        <f t="shared" si="1"/>
        <v>164750</v>
      </c>
      <c r="E8" s="11">
        <f t="shared" si="1"/>
        <v>98657</v>
      </c>
      <c r="F8" s="11">
        <f t="shared" si="1"/>
        <v>157760</v>
      </c>
      <c r="G8" s="11">
        <f t="shared" si="1"/>
        <v>244242</v>
      </c>
      <c r="H8" s="11">
        <f t="shared" si="1"/>
        <v>94934</v>
      </c>
      <c r="I8" s="11">
        <f t="shared" si="1"/>
        <v>16260</v>
      </c>
      <c r="J8" s="11">
        <f t="shared" si="1"/>
        <v>71437</v>
      </c>
      <c r="K8" s="11">
        <f>SUM(B8:J8)</f>
        <v>1134689</v>
      </c>
    </row>
    <row r="9" spans="1:11" ht="17.25" customHeight="1">
      <c r="A9" s="15" t="s">
        <v>17</v>
      </c>
      <c r="B9" s="13">
        <f>+B10+B11</f>
        <v>22006</v>
      </c>
      <c r="C9" s="13">
        <f aca="true" t="shared" si="2" ref="C9:J9">+C10+C11</f>
        <v>31793</v>
      </c>
      <c r="D9" s="13">
        <f t="shared" si="2"/>
        <v>31102</v>
      </c>
      <c r="E9" s="13">
        <f t="shared" si="2"/>
        <v>19046</v>
      </c>
      <c r="F9" s="13">
        <f t="shared" si="2"/>
        <v>27132</v>
      </c>
      <c r="G9" s="13">
        <f t="shared" si="2"/>
        <v>30438</v>
      </c>
      <c r="H9" s="13">
        <f t="shared" si="2"/>
        <v>18415</v>
      </c>
      <c r="I9" s="13">
        <f t="shared" si="2"/>
        <v>3861</v>
      </c>
      <c r="J9" s="13">
        <f t="shared" si="2"/>
        <v>12504</v>
      </c>
      <c r="K9" s="11">
        <f>SUM(B9:J9)</f>
        <v>196297</v>
      </c>
    </row>
    <row r="10" spans="1:11" ht="17.25" customHeight="1">
      <c r="A10" s="29" t="s">
        <v>18</v>
      </c>
      <c r="B10" s="13">
        <v>22006</v>
      </c>
      <c r="C10" s="13">
        <v>31793</v>
      </c>
      <c r="D10" s="13">
        <v>31102</v>
      </c>
      <c r="E10" s="13">
        <v>19046</v>
      </c>
      <c r="F10" s="13">
        <v>27132</v>
      </c>
      <c r="G10" s="13">
        <v>30438</v>
      </c>
      <c r="H10" s="13">
        <v>18415</v>
      </c>
      <c r="I10" s="13">
        <v>3861</v>
      </c>
      <c r="J10" s="13">
        <v>12504</v>
      </c>
      <c r="K10" s="11">
        <f>SUM(B10:J10)</f>
        <v>196297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76926</v>
      </c>
      <c r="C12" s="17">
        <f t="shared" si="3"/>
        <v>99181</v>
      </c>
      <c r="D12" s="17">
        <f t="shared" si="3"/>
        <v>104191</v>
      </c>
      <c r="E12" s="17">
        <f t="shared" si="3"/>
        <v>62481</v>
      </c>
      <c r="F12" s="17">
        <f t="shared" si="3"/>
        <v>99988</v>
      </c>
      <c r="G12" s="17">
        <f t="shared" si="3"/>
        <v>168868</v>
      </c>
      <c r="H12" s="17">
        <f t="shared" si="3"/>
        <v>61752</v>
      </c>
      <c r="I12" s="17">
        <f t="shared" si="3"/>
        <v>9556</v>
      </c>
      <c r="J12" s="17">
        <f t="shared" si="3"/>
        <v>45060</v>
      </c>
      <c r="K12" s="11">
        <f aca="true" t="shared" si="4" ref="K12:K27">SUM(B12:J12)</f>
        <v>728003</v>
      </c>
    </row>
    <row r="13" spans="1:13" ht="17.25" customHeight="1">
      <c r="A13" s="14" t="s">
        <v>20</v>
      </c>
      <c r="B13" s="13">
        <v>36381</v>
      </c>
      <c r="C13" s="13">
        <v>48573</v>
      </c>
      <c r="D13" s="13">
        <v>50846</v>
      </c>
      <c r="E13" s="13">
        <v>31227</v>
      </c>
      <c r="F13" s="13">
        <v>46169</v>
      </c>
      <c r="G13" s="13">
        <v>73892</v>
      </c>
      <c r="H13" s="13">
        <v>26360</v>
      </c>
      <c r="I13" s="13">
        <v>5155</v>
      </c>
      <c r="J13" s="13">
        <v>22570</v>
      </c>
      <c r="K13" s="11">
        <f t="shared" si="4"/>
        <v>341173</v>
      </c>
      <c r="L13" s="52"/>
      <c r="M13" s="53"/>
    </row>
    <row r="14" spans="1:12" ht="17.25" customHeight="1">
      <c r="A14" s="14" t="s">
        <v>21</v>
      </c>
      <c r="B14" s="13">
        <v>37902</v>
      </c>
      <c r="C14" s="13">
        <v>46510</v>
      </c>
      <c r="D14" s="13">
        <v>50032</v>
      </c>
      <c r="E14" s="13">
        <v>28889</v>
      </c>
      <c r="F14" s="13">
        <v>50789</v>
      </c>
      <c r="G14" s="13">
        <v>90419</v>
      </c>
      <c r="H14" s="13">
        <v>32456</v>
      </c>
      <c r="I14" s="13">
        <v>4049</v>
      </c>
      <c r="J14" s="13">
        <v>21237</v>
      </c>
      <c r="K14" s="11">
        <f t="shared" si="4"/>
        <v>362283</v>
      </c>
      <c r="L14" s="52"/>
    </row>
    <row r="15" spans="1:11" ht="17.25" customHeight="1">
      <c r="A15" s="14" t="s">
        <v>22</v>
      </c>
      <c r="B15" s="13">
        <v>2643</v>
      </c>
      <c r="C15" s="13">
        <v>4098</v>
      </c>
      <c r="D15" s="13">
        <v>3313</v>
      </c>
      <c r="E15" s="13">
        <v>2365</v>
      </c>
      <c r="F15" s="13">
        <v>3030</v>
      </c>
      <c r="G15" s="13">
        <v>4557</v>
      </c>
      <c r="H15" s="13">
        <v>2936</v>
      </c>
      <c r="I15" s="13">
        <v>352</v>
      </c>
      <c r="J15" s="13">
        <v>1253</v>
      </c>
      <c r="K15" s="11">
        <f t="shared" si="4"/>
        <v>24547</v>
      </c>
    </row>
    <row r="16" spans="1:11" ht="17.25" customHeight="1">
      <c r="A16" s="15" t="s">
        <v>97</v>
      </c>
      <c r="B16" s="13">
        <f>B17+B18+B19</f>
        <v>24998</v>
      </c>
      <c r="C16" s="13">
        <f aca="true" t="shared" si="5" ref="C16:J16">C17+C18+C19</f>
        <v>31745</v>
      </c>
      <c r="D16" s="13">
        <f t="shared" si="5"/>
        <v>29457</v>
      </c>
      <c r="E16" s="13">
        <f t="shared" si="5"/>
        <v>17130</v>
      </c>
      <c r="F16" s="13">
        <f t="shared" si="5"/>
        <v>30640</v>
      </c>
      <c r="G16" s="13">
        <f t="shared" si="5"/>
        <v>44936</v>
      </c>
      <c r="H16" s="13">
        <f t="shared" si="5"/>
        <v>14767</v>
      </c>
      <c r="I16" s="13">
        <f t="shared" si="5"/>
        <v>2843</v>
      </c>
      <c r="J16" s="13">
        <f t="shared" si="5"/>
        <v>13873</v>
      </c>
      <c r="K16" s="11">
        <f t="shared" si="4"/>
        <v>210389</v>
      </c>
    </row>
    <row r="17" spans="1:11" ht="17.25" customHeight="1">
      <c r="A17" s="14" t="s">
        <v>98</v>
      </c>
      <c r="B17" s="13">
        <v>4254</v>
      </c>
      <c r="C17" s="13">
        <v>5422</v>
      </c>
      <c r="D17" s="13">
        <v>5475</v>
      </c>
      <c r="E17" s="13">
        <v>3332</v>
      </c>
      <c r="F17" s="13">
        <v>5929</v>
      </c>
      <c r="G17" s="13">
        <v>8783</v>
      </c>
      <c r="H17" s="13">
        <v>3183</v>
      </c>
      <c r="I17" s="13">
        <v>618</v>
      </c>
      <c r="J17" s="13">
        <v>2152</v>
      </c>
      <c r="K17" s="11">
        <f t="shared" si="4"/>
        <v>39148</v>
      </c>
    </row>
    <row r="18" spans="1:11" ht="17.25" customHeight="1">
      <c r="A18" s="14" t="s">
        <v>99</v>
      </c>
      <c r="B18" s="13">
        <v>1413</v>
      </c>
      <c r="C18" s="13">
        <v>1520</v>
      </c>
      <c r="D18" s="13">
        <v>1863</v>
      </c>
      <c r="E18" s="13">
        <v>1195</v>
      </c>
      <c r="F18" s="13">
        <v>2356</v>
      </c>
      <c r="G18" s="13">
        <v>4571</v>
      </c>
      <c r="H18" s="13">
        <v>1065</v>
      </c>
      <c r="I18" s="13">
        <v>165</v>
      </c>
      <c r="J18" s="13">
        <v>976</v>
      </c>
      <c r="K18" s="11">
        <f t="shared" si="4"/>
        <v>15124</v>
      </c>
    </row>
    <row r="19" spans="1:11" ht="17.25" customHeight="1">
      <c r="A19" s="14" t="s">
        <v>100</v>
      </c>
      <c r="B19" s="13">
        <v>19331</v>
      </c>
      <c r="C19" s="13">
        <v>24803</v>
      </c>
      <c r="D19" s="13">
        <v>22119</v>
      </c>
      <c r="E19" s="13">
        <v>12603</v>
      </c>
      <c r="F19" s="13">
        <v>22355</v>
      </c>
      <c r="G19" s="13">
        <v>31582</v>
      </c>
      <c r="H19" s="13">
        <v>10519</v>
      </c>
      <c r="I19" s="13">
        <v>2060</v>
      </c>
      <c r="J19" s="13">
        <v>10745</v>
      </c>
      <c r="K19" s="11">
        <f t="shared" si="4"/>
        <v>156117</v>
      </c>
    </row>
    <row r="20" spans="1:11" ht="17.25" customHeight="1">
      <c r="A20" s="16" t="s">
        <v>23</v>
      </c>
      <c r="B20" s="11">
        <f>+B21+B22+B23</f>
        <v>60246</v>
      </c>
      <c r="C20" s="11">
        <f aca="true" t="shared" si="6" ref="C20:J20">+C21+C22+C23</f>
        <v>65082</v>
      </c>
      <c r="D20" s="11">
        <f t="shared" si="6"/>
        <v>78176</v>
      </c>
      <c r="E20" s="11">
        <f t="shared" si="6"/>
        <v>43164</v>
      </c>
      <c r="F20" s="11">
        <f t="shared" si="6"/>
        <v>87810</v>
      </c>
      <c r="G20" s="11">
        <f t="shared" si="6"/>
        <v>153192</v>
      </c>
      <c r="H20" s="11">
        <f t="shared" si="6"/>
        <v>41102</v>
      </c>
      <c r="I20" s="11">
        <f t="shared" si="6"/>
        <v>8211</v>
      </c>
      <c r="J20" s="11">
        <f t="shared" si="6"/>
        <v>29744</v>
      </c>
      <c r="K20" s="11">
        <f t="shared" si="4"/>
        <v>566727</v>
      </c>
    </row>
    <row r="21" spans="1:12" ht="17.25" customHeight="1">
      <c r="A21" s="12" t="s">
        <v>24</v>
      </c>
      <c r="B21" s="13">
        <v>32201</v>
      </c>
      <c r="C21" s="13">
        <v>37190</v>
      </c>
      <c r="D21" s="13">
        <v>44834</v>
      </c>
      <c r="E21" s="13">
        <v>25717</v>
      </c>
      <c r="F21" s="13">
        <v>47881</v>
      </c>
      <c r="G21" s="13">
        <v>76109</v>
      </c>
      <c r="H21" s="13">
        <v>22065</v>
      </c>
      <c r="I21" s="13">
        <v>5257</v>
      </c>
      <c r="J21" s="13">
        <v>16600</v>
      </c>
      <c r="K21" s="11">
        <f t="shared" si="4"/>
        <v>307854</v>
      </c>
      <c r="L21" s="52"/>
    </row>
    <row r="22" spans="1:12" ht="17.25" customHeight="1">
      <c r="A22" s="12" t="s">
        <v>25</v>
      </c>
      <c r="B22" s="13">
        <v>26520</v>
      </c>
      <c r="C22" s="13">
        <v>26079</v>
      </c>
      <c r="D22" s="13">
        <v>31507</v>
      </c>
      <c r="E22" s="13">
        <v>16449</v>
      </c>
      <c r="F22" s="13">
        <v>38290</v>
      </c>
      <c r="G22" s="13">
        <v>74424</v>
      </c>
      <c r="H22" s="13">
        <v>17937</v>
      </c>
      <c r="I22" s="13">
        <v>2739</v>
      </c>
      <c r="J22" s="13">
        <v>12525</v>
      </c>
      <c r="K22" s="11">
        <f t="shared" si="4"/>
        <v>246470</v>
      </c>
      <c r="L22" s="52"/>
    </row>
    <row r="23" spans="1:11" ht="17.25" customHeight="1">
      <c r="A23" s="12" t="s">
        <v>26</v>
      </c>
      <c r="B23" s="13">
        <v>1525</v>
      </c>
      <c r="C23" s="13">
        <v>1813</v>
      </c>
      <c r="D23" s="13">
        <v>1835</v>
      </c>
      <c r="E23" s="13">
        <v>998</v>
      </c>
      <c r="F23" s="13">
        <v>1639</v>
      </c>
      <c r="G23" s="13">
        <v>2659</v>
      </c>
      <c r="H23" s="13">
        <v>1100</v>
      </c>
      <c r="I23" s="13">
        <v>215</v>
      </c>
      <c r="J23" s="13">
        <v>619</v>
      </c>
      <c r="K23" s="11">
        <f t="shared" si="4"/>
        <v>12403</v>
      </c>
    </row>
    <row r="24" spans="1:11" ht="17.25" customHeight="1">
      <c r="A24" s="16" t="s">
        <v>27</v>
      </c>
      <c r="B24" s="13">
        <v>22479</v>
      </c>
      <c r="C24" s="13">
        <v>33733</v>
      </c>
      <c r="D24" s="13">
        <v>38694</v>
      </c>
      <c r="E24" s="13">
        <v>21811</v>
      </c>
      <c r="F24" s="13">
        <v>29540</v>
      </c>
      <c r="G24" s="13">
        <v>35088</v>
      </c>
      <c r="H24" s="13">
        <v>12761</v>
      </c>
      <c r="I24" s="13">
        <v>5619</v>
      </c>
      <c r="J24" s="13">
        <v>17175</v>
      </c>
      <c r="K24" s="11">
        <f t="shared" si="4"/>
        <v>216900</v>
      </c>
    </row>
    <row r="25" spans="1:12" ht="17.25" customHeight="1">
      <c r="A25" s="12" t="s">
        <v>28</v>
      </c>
      <c r="B25" s="13">
        <v>14387</v>
      </c>
      <c r="C25" s="13">
        <v>21589</v>
      </c>
      <c r="D25" s="13">
        <v>24764</v>
      </c>
      <c r="E25" s="13">
        <v>13959</v>
      </c>
      <c r="F25" s="13">
        <v>18906</v>
      </c>
      <c r="G25" s="13">
        <v>22456</v>
      </c>
      <c r="H25" s="13">
        <v>8167</v>
      </c>
      <c r="I25" s="13">
        <v>3596</v>
      </c>
      <c r="J25" s="13">
        <v>10992</v>
      </c>
      <c r="K25" s="11">
        <f t="shared" si="4"/>
        <v>138816</v>
      </c>
      <c r="L25" s="52"/>
    </row>
    <row r="26" spans="1:12" ht="17.25" customHeight="1">
      <c r="A26" s="12" t="s">
        <v>29</v>
      </c>
      <c r="B26" s="13">
        <v>8092</v>
      </c>
      <c r="C26" s="13">
        <v>12144</v>
      </c>
      <c r="D26" s="13">
        <v>13930</v>
      </c>
      <c r="E26" s="13">
        <v>7852</v>
      </c>
      <c r="F26" s="13">
        <v>10634</v>
      </c>
      <c r="G26" s="13">
        <v>12632</v>
      </c>
      <c r="H26" s="13">
        <v>4594</v>
      </c>
      <c r="I26" s="13">
        <v>2023</v>
      </c>
      <c r="J26" s="13">
        <v>6183</v>
      </c>
      <c r="K26" s="11">
        <f t="shared" si="4"/>
        <v>78084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903</v>
      </c>
      <c r="I27" s="11">
        <v>0</v>
      </c>
      <c r="J27" s="11">
        <v>0</v>
      </c>
      <c r="K27" s="11">
        <f t="shared" si="4"/>
        <v>903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27246.07</v>
      </c>
      <c r="I35" s="19">
        <v>0</v>
      </c>
      <c r="J35" s="19">
        <v>0</v>
      </c>
      <c r="K35" s="23">
        <f>SUM(B35:J35)</f>
        <v>27246.07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553227.3600000001</v>
      </c>
      <c r="C47" s="22">
        <f aca="true" t="shared" si="11" ref="C47:H47">+C48+C57</f>
        <v>795567.9299999999</v>
      </c>
      <c r="D47" s="22">
        <f t="shared" si="11"/>
        <v>962599.87</v>
      </c>
      <c r="E47" s="22">
        <f t="shared" si="11"/>
        <v>484338.8</v>
      </c>
      <c r="F47" s="22">
        <f t="shared" si="11"/>
        <v>777817.83</v>
      </c>
      <c r="G47" s="22">
        <f t="shared" si="11"/>
        <v>1050387.1099999999</v>
      </c>
      <c r="H47" s="22">
        <f t="shared" si="11"/>
        <v>452516.87</v>
      </c>
      <c r="I47" s="22">
        <f>+I48+I57</f>
        <v>144862.82</v>
      </c>
      <c r="J47" s="22">
        <f>+J48+J57</f>
        <v>350783.94999999995</v>
      </c>
      <c r="K47" s="22">
        <f>SUM(B47:J47)</f>
        <v>5572102.540000001</v>
      </c>
    </row>
    <row r="48" spans="1:11" ht="17.25" customHeight="1">
      <c r="A48" s="16" t="s">
        <v>115</v>
      </c>
      <c r="B48" s="23">
        <f>SUM(B49:B56)</f>
        <v>535918.3300000001</v>
      </c>
      <c r="C48" s="23">
        <f aca="true" t="shared" si="12" ref="C48:J48">SUM(C49:C56)</f>
        <v>773617.2499999999</v>
      </c>
      <c r="D48" s="23">
        <f t="shared" si="12"/>
        <v>937367.64</v>
      </c>
      <c r="E48" s="23">
        <f t="shared" si="12"/>
        <v>463450.88</v>
      </c>
      <c r="F48" s="23">
        <f t="shared" si="12"/>
        <v>756001.69</v>
      </c>
      <c r="G48" s="23">
        <f t="shared" si="12"/>
        <v>1022818.72</v>
      </c>
      <c r="H48" s="23">
        <f t="shared" si="12"/>
        <v>433923.57</v>
      </c>
      <c r="I48" s="23">
        <f t="shared" si="12"/>
        <v>144862.82</v>
      </c>
      <c r="J48" s="23">
        <f t="shared" si="12"/>
        <v>337874.66</v>
      </c>
      <c r="K48" s="23">
        <f aca="true" t="shared" si="13" ref="K48:K57">SUM(B48:J48)</f>
        <v>5405835.5600000005</v>
      </c>
    </row>
    <row r="49" spans="1:11" ht="17.25" customHeight="1">
      <c r="A49" s="34" t="s">
        <v>46</v>
      </c>
      <c r="B49" s="23">
        <f aca="true" t="shared" si="14" ref="B49:H49">ROUND(B30*B7,2)</f>
        <v>532818.59</v>
      </c>
      <c r="C49" s="23">
        <f t="shared" si="14"/>
        <v>767419.22</v>
      </c>
      <c r="D49" s="23">
        <f t="shared" si="14"/>
        <v>932415.66</v>
      </c>
      <c r="E49" s="23">
        <f t="shared" si="14"/>
        <v>460754.99</v>
      </c>
      <c r="F49" s="23">
        <f t="shared" si="14"/>
        <v>752013.19</v>
      </c>
      <c r="G49" s="23">
        <f t="shared" si="14"/>
        <v>1017075.48</v>
      </c>
      <c r="H49" s="23">
        <f t="shared" si="14"/>
        <v>403651.08</v>
      </c>
      <c r="I49" s="23">
        <f>ROUND(I30*I7,2)</f>
        <v>143797.1</v>
      </c>
      <c r="J49" s="23">
        <f>ROUND(J30*J7,2)</f>
        <v>335657.62</v>
      </c>
      <c r="K49" s="23">
        <f t="shared" si="13"/>
        <v>5345602.93</v>
      </c>
    </row>
    <row r="50" spans="1:11" ht="17.25" customHeight="1">
      <c r="A50" s="34" t="s">
        <v>47</v>
      </c>
      <c r="B50" s="19">
        <v>0</v>
      </c>
      <c r="C50" s="23">
        <f>ROUND(C31*C7,2)</f>
        <v>1705.83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1705.83</v>
      </c>
    </row>
    <row r="51" spans="1:11" ht="17.25" customHeight="1">
      <c r="A51" s="68" t="s">
        <v>108</v>
      </c>
      <c r="B51" s="69">
        <f aca="true" t="shared" si="15" ref="B51:H51">ROUND(B32*B7,2)</f>
        <v>-991.94</v>
      </c>
      <c r="C51" s="69">
        <f t="shared" si="15"/>
        <v>-1281.52</v>
      </c>
      <c r="D51" s="69">
        <f t="shared" si="15"/>
        <v>-1408.1</v>
      </c>
      <c r="E51" s="69">
        <f t="shared" si="15"/>
        <v>-749.51</v>
      </c>
      <c r="F51" s="69">
        <f t="shared" si="15"/>
        <v>-1293.02</v>
      </c>
      <c r="G51" s="69">
        <f t="shared" si="15"/>
        <v>-1686.84</v>
      </c>
      <c r="H51" s="69">
        <f t="shared" si="15"/>
        <v>-688.62</v>
      </c>
      <c r="I51" s="19">
        <v>0</v>
      </c>
      <c r="J51" s="19">
        <v>0</v>
      </c>
      <c r="K51" s="69">
        <f>SUM(B51:J51)</f>
        <v>-8099.55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27246.07</v>
      </c>
      <c r="I53" s="31">
        <f>+I35</f>
        <v>0</v>
      </c>
      <c r="J53" s="31">
        <f>+J35</f>
        <v>0</v>
      </c>
      <c r="K53" s="23">
        <f t="shared" si="13"/>
        <v>27246.07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-77021</v>
      </c>
      <c r="C61" s="35">
        <f t="shared" si="16"/>
        <v>-111389.59</v>
      </c>
      <c r="D61" s="35">
        <f t="shared" si="16"/>
        <v>-109936.18</v>
      </c>
      <c r="E61" s="35">
        <f t="shared" si="16"/>
        <v>-70681.01</v>
      </c>
      <c r="F61" s="35">
        <f t="shared" si="16"/>
        <v>-95342.65</v>
      </c>
      <c r="G61" s="35">
        <f t="shared" si="16"/>
        <v>-106544.43</v>
      </c>
      <c r="H61" s="35">
        <f t="shared" si="16"/>
        <v>-64452.5</v>
      </c>
      <c r="I61" s="35">
        <f t="shared" si="16"/>
        <v>-17459.45</v>
      </c>
      <c r="J61" s="35">
        <f t="shared" si="16"/>
        <v>-50043.03</v>
      </c>
      <c r="K61" s="35">
        <f>SUM(B61:J61)</f>
        <v>-702869.8400000001</v>
      </c>
    </row>
    <row r="62" spans="1:11" ht="18.75" customHeight="1">
      <c r="A62" s="16" t="s">
        <v>77</v>
      </c>
      <c r="B62" s="35">
        <f aca="true" t="shared" si="17" ref="B62:J62">B63+B64+B65+B66+B67+B68</f>
        <v>-77021</v>
      </c>
      <c r="C62" s="35">
        <f t="shared" si="17"/>
        <v>-111275.5</v>
      </c>
      <c r="D62" s="35">
        <f t="shared" si="17"/>
        <v>-108857</v>
      </c>
      <c r="E62" s="35">
        <f t="shared" si="17"/>
        <v>-66661</v>
      </c>
      <c r="F62" s="35">
        <f t="shared" si="17"/>
        <v>-94962</v>
      </c>
      <c r="G62" s="35">
        <f t="shared" si="17"/>
        <v>-106533</v>
      </c>
      <c r="H62" s="35">
        <f t="shared" si="17"/>
        <v>-64452.5</v>
      </c>
      <c r="I62" s="35">
        <f t="shared" si="17"/>
        <v>-13513.5</v>
      </c>
      <c r="J62" s="35">
        <f t="shared" si="17"/>
        <v>-43764</v>
      </c>
      <c r="K62" s="35">
        <f aca="true" t="shared" si="18" ref="K62:K98">SUM(B62:J62)</f>
        <v>-687039.5</v>
      </c>
    </row>
    <row r="63" spans="1:11" ht="18.75" customHeight="1">
      <c r="A63" s="12" t="s">
        <v>78</v>
      </c>
      <c r="B63" s="35">
        <f>-ROUND(B9*$D$3,2)</f>
        <v>-77021</v>
      </c>
      <c r="C63" s="35">
        <f aca="true" t="shared" si="19" ref="C63:J63">-ROUND(C9*$D$3,2)</f>
        <v>-111275.5</v>
      </c>
      <c r="D63" s="35">
        <f t="shared" si="19"/>
        <v>-108857</v>
      </c>
      <c r="E63" s="35">
        <f t="shared" si="19"/>
        <v>-66661</v>
      </c>
      <c r="F63" s="35">
        <f t="shared" si="19"/>
        <v>-94962</v>
      </c>
      <c r="G63" s="35">
        <f t="shared" si="19"/>
        <v>-106533</v>
      </c>
      <c r="H63" s="35">
        <f t="shared" si="19"/>
        <v>-64452.5</v>
      </c>
      <c r="I63" s="35">
        <f t="shared" si="19"/>
        <v>-13513.5</v>
      </c>
      <c r="J63" s="35">
        <f t="shared" si="19"/>
        <v>-43764</v>
      </c>
      <c r="K63" s="35">
        <f t="shared" si="18"/>
        <v>-687039.5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-4020.01</v>
      </c>
      <c r="F69" s="35">
        <f t="shared" si="20"/>
        <v>-380.65</v>
      </c>
      <c r="G69" s="35">
        <f t="shared" si="20"/>
        <v>-11.43</v>
      </c>
      <c r="H69" s="35">
        <f t="shared" si="20"/>
        <v>0</v>
      </c>
      <c r="I69" s="35">
        <f t="shared" si="20"/>
        <v>-3945.95</v>
      </c>
      <c r="J69" s="35">
        <f t="shared" si="20"/>
        <v>-6279.03</v>
      </c>
      <c r="K69" s="35">
        <f t="shared" si="18"/>
        <v>-15830.34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-4020.01</v>
      </c>
      <c r="F93" s="19">
        <v>0</v>
      </c>
      <c r="G93" s="19">
        <v>0</v>
      </c>
      <c r="H93" s="19">
        <v>0</v>
      </c>
      <c r="I93" s="48">
        <v>-1825.27</v>
      </c>
      <c r="J93" s="48">
        <v>-6279.03</v>
      </c>
      <c r="K93" s="48">
        <f t="shared" si="18"/>
        <v>-12124.310000000001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476206.3600000001</v>
      </c>
      <c r="C101" s="24">
        <f t="shared" si="21"/>
        <v>684178.34</v>
      </c>
      <c r="D101" s="24">
        <f t="shared" si="21"/>
        <v>852663.69</v>
      </c>
      <c r="E101" s="24">
        <f t="shared" si="21"/>
        <v>413657.79</v>
      </c>
      <c r="F101" s="24">
        <f t="shared" si="21"/>
        <v>682475.1799999999</v>
      </c>
      <c r="G101" s="24">
        <f t="shared" si="21"/>
        <v>943842.6799999999</v>
      </c>
      <c r="H101" s="24">
        <f t="shared" si="21"/>
        <v>388064.37</v>
      </c>
      <c r="I101" s="24">
        <f>+I102+I103</f>
        <v>127403.37000000001</v>
      </c>
      <c r="J101" s="24">
        <f>+J102+J103</f>
        <v>300740.9199999999</v>
      </c>
      <c r="K101" s="48">
        <f>SUM(B101:J101)</f>
        <v>4869232.7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458897.3300000001</v>
      </c>
      <c r="C102" s="24">
        <f t="shared" si="22"/>
        <v>662227.6599999999</v>
      </c>
      <c r="D102" s="24">
        <f t="shared" si="22"/>
        <v>827431.46</v>
      </c>
      <c r="E102" s="24">
        <f t="shared" si="22"/>
        <v>392769.87</v>
      </c>
      <c r="F102" s="24">
        <f t="shared" si="22"/>
        <v>660659.0399999999</v>
      </c>
      <c r="G102" s="24">
        <f t="shared" si="22"/>
        <v>916274.2899999999</v>
      </c>
      <c r="H102" s="24">
        <f t="shared" si="22"/>
        <v>369471.07</v>
      </c>
      <c r="I102" s="24">
        <f t="shared" si="22"/>
        <v>127403.37000000001</v>
      </c>
      <c r="J102" s="24">
        <f t="shared" si="22"/>
        <v>287831.62999999995</v>
      </c>
      <c r="K102" s="48">
        <f>SUM(B102:J102)</f>
        <v>4702965.72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4869232.69</v>
      </c>
      <c r="L109" s="54"/>
    </row>
    <row r="110" spans="1:11" ht="18.75" customHeight="1">
      <c r="A110" s="26" t="s">
        <v>73</v>
      </c>
      <c r="B110" s="27">
        <v>61925.91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61925.91</v>
      </c>
    </row>
    <row r="111" spans="1:11" ht="18.75" customHeight="1">
      <c r="A111" s="26" t="s">
        <v>74</v>
      </c>
      <c r="B111" s="27">
        <v>414280.44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414280.44</v>
      </c>
    </row>
    <row r="112" spans="1:11" ht="18.75" customHeight="1">
      <c r="A112" s="26" t="s">
        <v>75</v>
      </c>
      <c r="B112" s="40">
        <v>0</v>
      </c>
      <c r="C112" s="27">
        <f>+C101</f>
        <v>684178.34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684178.34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852663.69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852663.69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413657.79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413657.79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127258.81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127258.81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242158.78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242158.78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40139.33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40139.33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272918.25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272918.25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285723.99</v>
      </c>
      <c r="H119" s="40">
        <v>0</v>
      </c>
      <c r="I119" s="40">
        <v>0</v>
      </c>
      <c r="J119" s="40">
        <v>0</v>
      </c>
      <c r="K119" s="41">
        <f t="shared" si="24"/>
        <v>285723.99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26810.49</v>
      </c>
      <c r="H120" s="40">
        <v>0</v>
      </c>
      <c r="I120" s="40">
        <v>0</v>
      </c>
      <c r="J120" s="40">
        <v>0</v>
      </c>
      <c r="K120" s="41">
        <f t="shared" si="24"/>
        <v>26810.49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152482.82</v>
      </c>
      <c r="H121" s="40">
        <v>0</v>
      </c>
      <c r="I121" s="40">
        <v>0</v>
      </c>
      <c r="J121" s="40">
        <v>0</v>
      </c>
      <c r="K121" s="41">
        <f t="shared" si="24"/>
        <v>152482.82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131827.98</v>
      </c>
      <c r="H122" s="40">
        <v>0</v>
      </c>
      <c r="I122" s="40">
        <v>0</v>
      </c>
      <c r="J122" s="40">
        <v>0</v>
      </c>
      <c r="K122" s="41">
        <f t="shared" si="24"/>
        <v>131827.98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346997.41</v>
      </c>
      <c r="H123" s="40">
        <v>0</v>
      </c>
      <c r="I123" s="40">
        <v>0</v>
      </c>
      <c r="J123" s="40">
        <v>0</v>
      </c>
      <c r="K123" s="41">
        <f t="shared" si="24"/>
        <v>346997.41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139320.75</v>
      </c>
      <c r="I124" s="40">
        <v>0</v>
      </c>
      <c r="J124" s="40">
        <v>0</v>
      </c>
      <c r="K124" s="41">
        <f t="shared" si="24"/>
        <v>139320.75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248743.62</v>
      </c>
      <c r="I125" s="40">
        <v>0</v>
      </c>
      <c r="J125" s="40">
        <v>0</v>
      </c>
      <c r="K125" s="41">
        <f t="shared" si="24"/>
        <v>248743.62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127403.37</v>
      </c>
      <c r="J126" s="40">
        <v>0</v>
      </c>
      <c r="K126" s="41">
        <f t="shared" si="24"/>
        <v>127403.37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300740.92</v>
      </c>
      <c r="K127" s="44">
        <f t="shared" si="24"/>
        <v>300740.92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2015-10-16T19:32:17Z</dcterms:modified>
  <cp:category/>
  <cp:version/>
  <cp:contentType/>
  <cp:contentStatus/>
</cp:coreProperties>
</file>